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4955" windowHeight="844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Rekapitulace!$G$19</definedName>
    <definedName name="Dodavka0">Položky!#REF!</definedName>
    <definedName name="HSV">Rekapitulace!$E$19</definedName>
    <definedName name="HSV0">Položky!#REF!</definedName>
    <definedName name="HZS">Rekapitulace!$I$19</definedName>
    <definedName name="HZS0">Položky!#REF!</definedName>
    <definedName name="JKSO">'Krycí list'!$G$2</definedName>
    <definedName name="MJ">'Krycí list'!$G$5</definedName>
    <definedName name="Mont">Rekapitulace!$H$19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Položky!$A$1:$G$125</definedName>
    <definedName name="_xlnm.Print_Area" localSheetId="1">Rekapitulace!$A$1:$I$33</definedName>
    <definedName name="PocetMJ">'Krycí list'!$G$6</definedName>
    <definedName name="Poznamka">'Krycí list'!$B$37</definedName>
    <definedName name="Projektant">'Krycí list'!$C$8</definedName>
    <definedName name="PSV">Rekapitulace!$F$19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Rekapitulace!$H$32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25725"/>
</workbook>
</file>

<file path=xl/calcChain.xml><?xml version="1.0" encoding="utf-8"?>
<calcChain xmlns="http://schemas.openxmlformats.org/spreadsheetml/2006/main">
  <c r="G8" i="3"/>
  <c r="BA8"/>
  <c r="G10"/>
  <c r="BA10"/>
  <c r="G13"/>
  <c r="BA13"/>
  <c r="G17"/>
  <c r="BA17"/>
  <c r="G21"/>
  <c r="BA21"/>
  <c r="G23"/>
  <c r="BA23"/>
  <c r="G25"/>
  <c r="BA25"/>
  <c r="G30"/>
  <c r="BA30"/>
  <c r="G32"/>
  <c r="BA32"/>
  <c r="G34"/>
  <c r="BA34"/>
  <c r="G38"/>
  <c r="BA38"/>
  <c r="BA40" s="1"/>
  <c r="E9" i="2" s="1"/>
  <c r="G42" i="3"/>
  <c r="BA42"/>
  <c r="BA44" s="1"/>
  <c r="E10" i="2" s="1"/>
  <c r="G46" i="3"/>
  <c r="BA46"/>
  <c r="G48"/>
  <c r="BA48"/>
  <c r="G50"/>
  <c r="BA50"/>
  <c r="G52"/>
  <c r="BA52"/>
  <c r="G56"/>
  <c r="BA56"/>
  <c r="BA58" s="1"/>
  <c r="E12" i="2" s="1"/>
  <c r="G60" i="3"/>
  <c r="BA60"/>
  <c r="G62"/>
  <c r="BA62"/>
  <c r="G64"/>
  <c r="BA64"/>
  <c r="G66"/>
  <c r="BA66"/>
  <c r="G68"/>
  <c r="BA68"/>
  <c r="G70"/>
  <c r="BA70"/>
  <c r="G72"/>
  <c r="BA72"/>
  <c r="G74"/>
  <c r="BA74"/>
  <c r="G76"/>
  <c r="BA76"/>
  <c r="G77"/>
  <c r="BA77"/>
  <c r="G78"/>
  <c r="BA78"/>
  <c r="G79"/>
  <c r="BA79"/>
  <c r="G80"/>
  <c r="BA80"/>
  <c r="G81"/>
  <c r="BA81"/>
  <c r="G84"/>
  <c r="BA84"/>
  <c r="BA85" s="1"/>
  <c r="E14" i="2" s="1"/>
  <c r="BA87" i="3"/>
  <c r="BA89"/>
  <c r="BA91"/>
  <c r="BA93"/>
  <c r="BA96"/>
  <c r="BA98"/>
  <c r="BA101"/>
  <c r="BA103"/>
  <c r="BA114" s="1"/>
  <c r="E16" i="2" s="1"/>
  <c r="BA105" i="3"/>
  <c r="BA107"/>
  <c r="BA109"/>
  <c r="BA111"/>
  <c r="BA113"/>
  <c r="BA116"/>
  <c r="BA118" s="1"/>
  <c r="E17" i="2" s="1"/>
  <c r="BA120" i="3"/>
  <c r="BA122"/>
  <c r="BB8"/>
  <c r="BB10"/>
  <c r="BB13"/>
  <c r="BB17"/>
  <c r="BB21"/>
  <c r="BB23"/>
  <c r="BB25"/>
  <c r="BB30"/>
  <c r="BB32"/>
  <c r="BB34"/>
  <c r="BB36"/>
  <c r="F8" i="2" s="1"/>
  <c r="BB38" i="3"/>
  <c r="BB40" s="1"/>
  <c r="F9" i="2" s="1"/>
  <c r="BB42" i="3"/>
  <c r="BB44" s="1"/>
  <c r="F10" i="2" s="1"/>
  <c r="BB46" i="3"/>
  <c r="BB48"/>
  <c r="BB50"/>
  <c r="BB52"/>
  <c r="BB54"/>
  <c r="F11" i="2" s="1"/>
  <c r="BB56" i="3"/>
  <c r="BB58" s="1"/>
  <c r="F12" i="2" s="1"/>
  <c r="BB60" i="3"/>
  <c r="BB62"/>
  <c r="BB64"/>
  <c r="BB66"/>
  <c r="BB68"/>
  <c r="BB70"/>
  <c r="BB72"/>
  <c r="BB74"/>
  <c r="BB76"/>
  <c r="BB77"/>
  <c r="BB78"/>
  <c r="BB79"/>
  <c r="BB80"/>
  <c r="BB81"/>
  <c r="BB84"/>
  <c r="BB85" s="1"/>
  <c r="F14" i="2" s="1"/>
  <c r="G87" i="3"/>
  <c r="BB87" s="1"/>
  <c r="G89"/>
  <c r="BB89" s="1"/>
  <c r="G91"/>
  <c r="BB91" s="1"/>
  <c r="G93"/>
  <c r="BB93" s="1"/>
  <c r="G96"/>
  <c r="BB96" s="1"/>
  <c r="G98"/>
  <c r="BB98" s="1"/>
  <c r="G101"/>
  <c r="BB101" s="1"/>
  <c r="G103"/>
  <c r="BB103" s="1"/>
  <c r="G105"/>
  <c r="BB105" s="1"/>
  <c r="G107"/>
  <c r="BB107" s="1"/>
  <c r="G109"/>
  <c r="BB109" s="1"/>
  <c r="G111"/>
  <c r="BB111" s="1"/>
  <c r="G113"/>
  <c r="BB113" s="1"/>
  <c r="G116"/>
  <c r="BB116" s="1"/>
  <c r="BB118" s="1"/>
  <c r="F17" i="2" s="1"/>
  <c r="G120" i="3"/>
  <c r="BB120" s="1"/>
  <c r="G122"/>
  <c r="BB122" s="1"/>
  <c r="BD8"/>
  <c r="BD10"/>
  <c r="BD15" s="1"/>
  <c r="H7" i="2" s="1"/>
  <c r="BD13" i="3"/>
  <c r="BD17"/>
  <c r="BD21"/>
  <c r="BD23"/>
  <c r="BD25"/>
  <c r="BD30"/>
  <c r="BD32"/>
  <c r="BD34"/>
  <c r="BD38"/>
  <c r="BD40" s="1"/>
  <c r="H9" i="2" s="1"/>
  <c r="BD42" i="3"/>
  <c r="BD44" s="1"/>
  <c r="H10" i="2" s="1"/>
  <c r="BD46" i="3"/>
  <c r="BD48"/>
  <c r="BD50"/>
  <c r="BD52"/>
  <c r="BD56"/>
  <c r="BD58"/>
  <c r="H12" i="2" s="1"/>
  <c r="BD60" i="3"/>
  <c r="BD62"/>
  <c r="BD82" s="1"/>
  <c r="H13" i="2" s="1"/>
  <c r="BD64" i="3"/>
  <c r="BD66"/>
  <c r="BD68"/>
  <c r="BD70"/>
  <c r="BD72"/>
  <c r="BD74"/>
  <c r="BD76"/>
  <c r="BD77"/>
  <c r="BD78"/>
  <c r="BD79"/>
  <c r="BD80"/>
  <c r="BD81"/>
  <c r="BD84"/>
  <c r="BD85" s="1"/>
  <c r="H14" i="2" s="1"/>
  <c r="BD87" i="3"/>
  <c r="BD89"/>
  <c r="BD91"/>
  <c r="BD93"/>
  <c r="BD96"/>
  <c r="BD98"/>
  <c r="BD101"/>
  <c r="BD103"/>
  <c r="BD105"/>
  <c r="BD107"/>
  <c r="BD109"/>
  <c r="BD111"/>
  <c r="BD113"/>
  <c r="BD114"/>
  <c r="H16" i="2" s="1"/>
  <c r="BD116" i="3"/>
  <c r="BD118" s="1"/>
  <c r="H17" i="2" s="1"/>
  <c r="BD120" i="3"/>
  <c r="BD122"/>
  <c r="BC8"/>
  <c r="BC15" s="1"/>
  <c r="G7" i="2" s="1"/>
  <c r="BC10" i="3"/>
  <c r="BC13"/>
  <c r="BC17"/>
  <c r="BC21"/>
  <c r="BC36" s="1"/>
  <c r="G8" i="2" s="1"/>
  <c r="BC23" i="3"/>
  <c r="BC25"/>
  <c r="BC30"/>
  <c r="BC32"/>
  <c r="BC34"/>
  <c r="BC38"/>
  <c r="BC40" s="1"/>
  <c r="G9" i="2" s="1"/>
  <c r="BC42" i="3"/>
  <c r="BC44" s="1"/>
  <c r="G10" i="2" s="1"/>
  <c r="BC46" i="3"/>
  <c r="BC48"/>
  <c r="BC50"/>
  <c r="BC54" s="1"/>
  <c r="G11" i="2" s="1"/>
  <c r="BC52" i="3"/>
  <c r="BC56"/>
  <c r="BC58" s="1"/>
  <c r="G12" i="2" s="1"/>
  <c r="BC60" i="3"/>
  <c r="BC62"/>
  <c r="BC64"/>
  <c r="BC66"/>
  <c r="BC68"/>
  <c r="BC70"/>
  <c r="BC72"/>
  <c r="BC74"/>
  <c r="BC76"/>
  <c r="BC77"/>
  <c r="BC78"/>
  <c r="BC79"/>
  <c r="BC80"/>
  <c r="BC81"/>
  <c r="BC84"/>
  <c r="BC85" s="1"/>
  <c r="G14" i="2" s="1"/>
  <c r="BC87" i="3"/>
  <c r="BC99" s="1"/>
  <c r="G15" i="2" s="1"/>
  <c r="BC89" i="3"/>
  <c r="BC91"/>
  <c r="BC93"/>
  <c r="BC96"/>
  <c r="BC98"/>
  <c r="BC101"/>
  <c r="BC103"/>
  <c r="BC105"/>
  <c r="BC107"/>
  <c r="BC109"/>
  <c r="BC111"/>
  <c r="BC113"/>
  <c r="BC116"/>
  <c r="BC118" s="1"/>
  <c r="G17" i="2" s="1"/>
  <c r="BC120" i="3"/>
  <c r="BC125" s="1"/>
  <c r="G18" i="2" s="1"/>
  <c r="BC122" i="3"/>
  <c r="D21" i="1"/>
  <c r="D20"/>
  <c r="D19"/>
  <c r="D18"/>
  <c r="D17"/>
  <c r="D16"/>
  <c r="D15"/>
  <c r="BE8" i="3"/>
  <c r="BE15" s="1"/>
  <c r="I7" i="2" s="1"/>
  <c r="BE10" i="3"/>
  <c r="BE13"/>
  <c r="BE17"/>
  <c r="BE21"/>
  <c r="BE23"/>
  <c r="BE25"/>
  <c r="BE30"/>
  <c r="BE32"/>
  <c r="BE34"/>
  <c r="BE38"/>
  <c r="BE40"/>
  <c r="I9" i="2" s="1"/>
  <c r="BE42" i="3"/>
  <c r="BE44" s="1"/>
  <c r="I10" i="2" s="1"/>
  <c r="BE46" i="3"/>
  <c r="BE48"/>
  <c r="BE50"/>
  <c r="BE52"/>
  <c r="BE56"/>
  <c r="BE58"/>
  <c r="I12" i="2" s="1"/>
  <c r="BE60" i="3"/>
  <c r="BE82" s="1"/>
  <c r="I13" i="2" s="1"/>
  <c r="BE62" i="3"/>
  <c r="BE64"/>
  <c r="BE66"/>
  <c r="BE68"/>
  <c r="BE70"/>
  <c r="BE72"/>
  <c r="BE74"/>
  <c r="BE76"/>
  <c r="BE77"/>
  <c r="BE78"/>
  <c r="BE79"/>
  <c r="BE80"/>
  <c r="BE81"/>
  <c r="BE84"/>
  <c r="BE85" s="1"/>
  <c r="I14" i="2" s="1"/>
  <c r="BE87" i="3"/>
  <c r="BE89"/>
  <c r="BE91"/>
  <c r="BE93"/>
  <c r="BE96"/>
  <c r="BE98"/>
  <c r="BE101"/>
  <c r="BE114" s="1"/>
  <c r="I16" i="2" s="1"/>
  <c r="BE103" i="3"/>
  <c r="BE105"/>
  <c r="BE107"/>
  <c r="BE109"/>
  <c r="BE111"/>
  <c r="BE113"/>
  <c r="BE116"/>
  <c r="BE118" s="1"/>
  <c r="I17" i="2" s="1"/>
  <c r="BE120" i="3"/>
  <c r="BE122"/>
  <c r="BE125" s="1"/>
  <c r="I18" i="2" s="1"/>
  <c r="B18"/>
  <c r="A18"/>
  <c r="G125" i="3"/>
  <c r="C125"/>
  <c r="B17" i="2"/>
  <c r="A17"/>
  <c r="G118" i="3"/>
  <c r="C118"/>
  <c r="B16" i="2"/>
  <c r="A16"/>
  <c r="G114" i="3"/>
  <c r="C114"/>
  <c r="B15" i="2"/>
  <c r="A15"/>
  <c r="G99" i="3"/>
  <c r="C99"/>
  <c r="B14" i="2"/>
  <c r="A14"/>
  <c r="G85" i="3"/>
  <c r="C85"/>
  <c r="B13" i="2"/>
  <c r="A13"/>
  <c r="G82" i="3"/>
  <c r="C82"/>
  <c r="B12" i="2"/>
  <c r="A12"/>
  <c r="G58" i="3"/>
  <c r="C58"/>
  <c r="B11" i="2"/>
  <c r="A11"/>
  <c r="G54" i="3"/>
  <c r="C54"/>
  <c r="B10" i="2"/>
  <c r="A10"/>
  <c r="G44" i="3"/>
  <c r="C44"/>
  <c r="B9" i="2"/>
  <c r="A9"/>
  <c r="G40" i="3"/>
  <c r="C40"/>
  <c r="B8" i="2"/>
  <c r="A8"/>
  <c r="G36" i="3"/>
  <c r="C36"/>
  <c r="B7" i="2"/>
  <c r="A7"/>
  <c r="C2" i="1"/>
  <c r="D2"/>
  <c r="G7"/>
  <c r="C9"/>
  <c r="C31"/>
  <c r="C33"/>
  <c r="F33" s="1"/>
  <c r="C1" i="2"/>
  <c r="C2"/>
  <c r="C3" i="3"/>
  <c r="F3"/>
  <c r="C4"/>
  <c r="E4"/>
  <c r="C15"/>
  <c r="G15"/>
  <c r="BE54" l="1"/>
  <c r="I11" i="2" s="1"/>
  <c r="BC82" i="3"/>
  <c r="G13" i="2" s="1"/>
  <c r="G19" s="1"/>
  <c r="C18" i="1" s="1"/>
  <c r="BB125" i="3"/>
  <c r="F18" i="2" s="1"/>
  <c r="BA82" i="3"/>
  <c r="E13" i="2" s="1"/>
  <c r="BA36" i="3"/>
  <c r="E8" i="2" s="1"/>
  <c r="BD99" i="3"/>
  <c r="H15" i="2" s="1"/>
  <c r="BB82" i="3"/>
  <c r="F13" i="2" s="1"/>
  <c r="BE99" i="3"/>
  <c r="I15" i="2" s="1"/>
  <c r="BC114" i="3"/>
  <c r="G16" i="2" s="1"/>
  <c r="BD125" i="3"/>
  <c r="H18" i="2" s="1"/>
  <c r="BD36" i="3"/>
  <c r="H8" i="2" s="1"/>
  <c r="BB15" i="3"/>
  <c r="F7" i="2" s="1"/>
  <c r="BA99" i="3"/>
  <c r="E15" i="2" s="1"/>
  <c r="BA54" i="3"/>
  <c r="E11" i="2" s="1"/>
  <c r="BA15" i="3"/>
  <c r="E7" i="2" s="1"/>
  <c r="BE36" i="3"/>
  <c r="I8" i="2" s="1"/>
  <c r="I19" s="1"/>
  <c r="C21" i="1" s="1"/>
  <c r="BD54" i="3"/>
  <c r="H11" i="2" s="1"/>
  <c r="BA125" i="3"/>
  <c r="E18" i="2" s="1"/>
  <c r="BB114" i="3"/>
  <c r="F16" i="2" s="1"/>
  <c r="BB99" i="3"/>
  <c r="F15" i="2" s="1"/>
  <c r="E19"/>
  <c r="H19" l="1"/>
  <c r="C17" i="1" s="1"/>
  <c r="F19" i="2"/>
  <c r="C16" i="1" s="1"/>
  <c r="G28" i="2"/>
  <c r="I28" s="1"/>
  <c r="G19" i="1" s="1"/>
  <c r="G29" i="2"/>
  <c r="I29" s="1"/>
  <c r="G20" i="1" s="1"/>
  <c r="G24" i="2"/>
  <c r="I24" s="1"/>
  <c r="G25"/>
  <c r="I25" s="1"/>
  <c r="G16" i="1" s="1"/>
  <c r="G26" i="2"/>
  <c r="I26" s="1"/>
  <c r="G17" i="1" s="1"/>
  <c r="G27" i="2"/>
  <c r="I27" s="1"/>
  <c r="G18" i="1" s="1"/>
  <c r="G30" i="2"/>
  <c r="I30" s="1"/>
  <c r="G21" i="1" s="1"/>
  <c r="G31" i="2"/>
  <c r="I31" s="1"/>
  <c r="C15" i="1"/>
  <c r="C19" s="1"/>
  <c r="C22" s="1"/>
  <c r="G15" l="1"/>
  <c r="H32" i="2"/>
  <c r="G23" i="1" s="1"/>
  <c r="G22" s="1"/>
  <c r="C23" l="1"/>
  <c r="F30" s="1"/>
  <c r="F31" l="1"/>
  <c r="F34" s="1"/>
</calcChain>
</file>

<file path=xl/sharedStrings.xml><?xml version="1.0" encoding="utf-8"?>
<sst xmlns="http://schemas.openxmlformats.org/spreadsheetml/2006/main" count="391" uniqueCount="253">
  <si>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</si>
  <si>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</si>
  <si>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</si>
  <si>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</si>
  <si>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</si>
  <si>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</si>
  <si>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</si>
  <si>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</si>
  <si>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</si>
  <si>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</si>
  <si>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</si>
  <si>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</si>
  <si>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</si>
  <si>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</si>
  <si>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</si>
  <si>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</si>
  <si>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</si>
  <si>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</si>
  <si>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</si>
  <si>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</si>
  <si>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</si>
  <si>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</si>
  <si>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</si>
  <si>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</si>
  <si>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</si>
  <si>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</si>
  <si>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</si>
  <si>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</si>
  <si>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</si>
  <si>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</si>
  <si>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</si>
  <si>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</si>
  <si>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</si>
  <si>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</si>
  <si>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</si>
  <si>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</si>
  <si>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</si>
  <si>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</si>
  <si>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</si>
  <si>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</si>
  <si>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</si>
  <si>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</si>
  <si>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</si>
  <si>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</si>
  <si>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</si>
  <si>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</si>
  <si>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</si>
  <si>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</si>
  <si>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</si>
  <si>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</si>
  <si>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</si>
  <si>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</si>
  <si>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</si>
  <si>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</si>
  <si>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</si>
  <si>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</si>
  <si>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</si>
  <si>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</si>
  <si>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</si>
  <si>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</si>
  <si>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</si>
  <si>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</si>
  <si>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</si>
  <si>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</si>
  <si>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</si>
  <si>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</si>
  <si>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</si>
  <si>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</si>
  <si>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</si>
  <si>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</si>
  <si>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</si>
  <si>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</si>
  <si>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</si>
  <si>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</si>
  <si>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Celkem za</t>
  </si>
  <si>
    <t>SLEPÝ ROZPOČET</t>
  </si>
  <si>
    <t>Slepý rozpočet</t>
  </si>
  <si>
    <t>2013/084</t>
  </si>
  <si>
    <t>Matěřská škola Jeronýmova ul., Třeboň</t>
  </si>
  <si>
    <t>02</t>
  </si>
  <si>
    <t>Přístřešek</t>
  </si>
  <si>
    <t>61</t>
  </si>
  <si>
    <t>Upravy povrchů vnitřní</t>
  </si>
  <si>
    <t>610991111R00</t>
  </si>
  <si>
    <t xml:space="preserve">Zakrývání výplní vnitřních otvorů </t>
  </si>
  <si>
    <t>m2</t>
  </si>
  <si>
    <t>přístřešek:2,84*2,56*2+0,69*2,07*2+3,57*1,94*4</t>
  </si>
  <si>
    <t>612425931RT2</t>
  </si>
  <si>
    <t>Omítka vápenná vnitřního ostění - štuková s použitím maltové směsi</t>
  </si>
  <si>
    <t>vnitřní špalety vyměň.oken:3,57*0,15*4+1,94*0,15*4*2+2,84*0,15*2+2,56*0,15*4+0,69*0,15*2</t>
  </si>
  <si>
    <t>2,07*0,15*4</t>
  </si>
  <si>
    <t>612473186R00</t>
  </si>
  <si>
    <t xml:space="preserve">Příplatek za zabudované rohovníky, omítka zdiva </t>
  </si>
  <si>
    <t>m</t>
  </si>
  <si>
    <t>AL rohy vnitř.omítek špalet:2,84*2+2,56*4+0,69*2+2,07*4+3,57*4+1,94*8</t>
  </si>
  <si>
    <t>62</t>
  </si>
  <si>
    <t>Úpravy povrchů vnější</t>
  </si>
  <si>
    <t>602015187RT7</t>
  </si>
  <si>
    <t>Omítka tenkovrstvá pastovitá probarvená silikonová zrnitá, tloušťka vrstvy 2,0 mm</t>
  </si>
  <si>
    <t>finální úprava venk.omítek přístřešku:16,3*2,4-3,57*1,94*4+0,2*2,25*8+16,6*0,2+3,57*0,1*4+1,94*0,1*8</t>
  </si>
  <si>
    <t>3,1*2,5*2+3,1*0,2+1,1*2,5*2-0,69*2,07*2+1,25*0,2*2+2,8*0,35*2</t>
  </si>
  <si>
    <t>0,69*0,1*2+2,07*0,1*2</t>
  </si>
  <si>
    <t>602015191R00</t>
  </si>
  <si>
    <t xml:space="preserve">Podkladní nátěr pod tenkovrstvé omítky </t>
  </si>
  <si>
    <t>43,0322</t>
  </si>
  <si>
    <t>620991121R00</t>
  </si>
  <si>
    <t xml:space="preserve">Zakrývání výplní vnějších otvorů z lešení </t>
  </si>
  <si>
    <t>622422521R00</t>
  </si>
  <si>
    <t xml:space="preserve">Oprava vnějších omítek vápen. štuk. II, do 50 % </t>
  </si>
  <si>
    <t>oprava venk.omítek přístřešku:16,3*2,4-3,57*1,94*4+0,2*2,25*8+16,6*0,2+3,57*0,1*4+1,94*0,1*8</t>
  </si>
  <si>
    <t>oprava venk.omítek soklu přístřešku:16,3*0,18+3,1*0,18*2+1,1*0,18*2-0,69*0,18+0,1*0,18</t>
  </si>
  <si>
    <t>622432112R00</t>
  </si>
  <si>
    <t>Omítka stěn dekorativní mozaiková střednězrnná vč.penetrace</t>
  </si>
  <si>
    <t>finální úprava soklu přístřešku:16,3*0,18+3,1*0,18*2+1,1*0,18*2-0,69*0,18+0,1*0,18</t>
  </si>
  <si>
    <t>622473186R00</t>
  </si>
  <si>
    <t xml:space="preserve">Příplatek za rohovník vnějš.omítek ze suché směsi </t>
  </si>
  <si>
    <t>AL rohy venk.omítek:3,57*4+1,94*8+0,69*2+2,07*2+16,6+6,1*0,15*4+1,25*2</t>
  </si>
  <si>
    <t>622904112R00</t>
  </si>
  <si>
    <t xml:space="preserve">Očištění fasád tlakovou vodou složitost 1 - 2 </t>
  </si>
  <si>
    <t>47,432</t>
  </si>
  <si>
    <t>63</t>
  </si>
  <si>
    <t>Podlahy a podlahové konstrukce</t>
  </si>
  <si>
    <t>632451023R00</t>
  </si>
  <si>
    <t xml:space="preserve">Vyrovnávací potěr MC 15, v pásu, tl. 40 mm </t>
  </si>
  <si>
    <t>vyrovnávka pod zateplení parapetů:14,28*0,3</t>
  </si>
  <si>
    <t>64</t>
  </si>
  <si>
    <t>Výplně otvorů</t>
  </si>
  <si>
    <t>648991111RT3</t>
  </si>
  <si>
    <t>Osazení parapet.desek plast. a lamin. š. do 20cm včetně dodávky plastové parapetní desky š. 150 mm</t>
  </si>
  <si>
    <t>nové vnitřní parapety:14,28</t>
  </si>
  <si>
    <t>94</t>
  </si>
  <si>
    <t>Lešení a stavební výtahy</t>
  </si>
  <si>
    <t>941941031R00</t>
  </si>
  <si>
    <t xml:space="preserve">Montáž lešení leh.řad.s podlahami,š.do 1 m, H 10 m </t>
  </si>
  <si>
    <t>lešení fasády:18,3*3+3,3*3*2+1,8*3*2+1,9*3*2</t>
  </si>
  <si>
    <t>941941291R00</t>
  </si>
  <si>
    <t xml:space="preserve">Příplatek za každý měsíc použití lešení k pol.1041 </t>
  </si>
  <si>
    <t>96,9*1,5</t>
  </si>
  <si>
    <t>941941831R00</t>
  </si>
  <si>
    <t xml:space="preserve">Demontáž lešení leh.řad.s podlahami,š.1 m, H 10 m </t>
  </si>
  <si>
    <t>96,9</t>
  </si>
  <si>
    <t>941955002R00</t>
  </si>
  <si>
    <t xml:space="preserve">Lešení lehké pomocné, výška podlahy do 1,9 m </t>
  </si>
  <si>
    <t>pomocné lešení pro montáž zastřešení zimní zahrady:12*3,1</t>
  </si>
  <si>
    <t>95</t>
  </si>
  <si>
    <t>Dokončovací konstrukce na pozemních stavbách</t>
  </si>
  <si>
    <t>952901111R00</t>
  </si>
  <si>
    <t xml:space="preserve">Vyčištění budov o výšce podlaží do 4 m </t>
  </si>
  <si>
    <t>úklid vnitř.prostor - odhad nutného rozsahu:80</t>
  </si>
  <si>
    <t>96</t>
  </si>
  <si>
    <t>Bourání konstrukcí</t>
  </si>
  <si>
    <t>764352800R00</t>
  </si>
  <si>
    <t xml:space="preserve">Demontáž žlabů půlkruh. rovných, rš 250 mm, do 30° </t>
  </si>
  <si>
    <t>stáv.žlaby:16,6</t>
  </si>
  <si>
    <t>764359810R00</t>
  </si>
  <si>
    <t xml:space="preserve">Demontáž kotlíku kónického, sklon do 30° </t>
  </si>
  <si>
    <t>kus</t>
  </si>
  <si>
    <t>stáv.kotlík:1</t>
  </si>
  <si>
    <t>764410850R00</t>
  </si>
  <si>
    <t xml:space="preserve">Demontáž oplechování parapetů,rš od 100 do 330 mm </t>
  </si>
  <si>
    <t>stáv.parapety:14,28</t>
  </si>
  <si>
    <t>764454801R00</t>
  </si>
  <si>
    <t xml:space="preserve">Demontáž odpadních trub kruhových,D 75 a 100 mm </t>
  </si>
  <si>
    <t>stáv.svod:2,8</t>
  </si>
  <si>
    <t>968061126R00</t>
  </si>
  <si>
    <t xml:space="preserve">Vyvěšení dřevěných dveřních křídel pl. nad 2 m2 </t>
  </si>
  <si>
    <t>4</t>
  </si>
  <si>
    <t>968062747R00</t>
  </si>
  <si>
    <t xml:space="preserve">Vybourání dřevěných stěn plochy nad 4 m2 </t>
  </si>
  <si>
    <t>stáv.proskl.stěny:3,57*1,94*4+2,84*2,56*2+0,69*2,07*2</t>
  </si>
  <si>
    <t>968095001R00</t>
  </si>
  <si>
    <t xml:space="preserve">Bourání parapetů dřevěných š. do 25 cm </t>
  </si>
  <si>
    <t>978015261R00</t>
  </si>
  <si>
    <t xml:space="preserve">Otlučení omítek vnějších MVC v složit.1-4 do 50 % </t>
  </si>
  <si>
    <t>dtto opravy omítek:47,432</t>
  </si>
  <si>
    <t>979081111R00</t>
  </si>
  <si>
    <t xml:space="preserve">Odvoz suti a vybour. hmot na skládku do 1 km </t>
  </si>
  <si>
    <t>t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</si>
  <si>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</si>
  <si>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</si>
  <si>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</si>
  <si>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</si>
  <si>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979087212R00</t>
  </si>
  <si>
    <t xml:space="preserve">Nakládání suti na dopravní prostředky </t>
  </si>
  <si>
    <t>979093111R00</t>
  </si>
  <si>
    <t xml:space="preserve">Uložení suti na skládku bez zhutnění </t>
  </si>
  <si>
    <t>979999997R00</t>
  </si>
  <si>
    <t xml:space="preserve">Poplatek za skládku </t>
  </si>
  <si>
    <t>99</t>
  </si>
  <si>
    <t>Staveništní přesun hmot</t>
  </si>
  <si>
    <t>999281211R00</t>
  </si>
  <si>
    <t xml:space="preserve">Přesun hmot, opravy vněj. plášťů výšky do 25 m </t>
  </si>
  <si>
    <t>764</t>
  </si>
  <si>
    <t>Konstrukce klempířské</t>
  </si>
  <si>
    <t>764333240R00</t>
  </si>
  <si>
    <t xml:space="preserve">Lemování zdí na plochých střechách Pz, rš 400 mm </t>
  </si>
  <si>
    <t>lemování zastřešení zimní zahrady:10,3</t>
  </si>
  <si>
    <t>764352201R00</t>
  </si>
  <si>
    <t xml:space="preserve">Žlaby z Pz plechu podokapní půlkruhové, rš 250 mm </t>
  </si>
  <si>
    <t>přístřešek - K2A:16,6</t>
  </si>
  <si>
    <t>764359211R00</t>
  </si>
  <si>
    <t xml:space="preserve">Kotlík z Pz plechu kónický pro trouby D do 100 mm </t>
  </si>
  <si>
    <t>přístřešek - K2A:1</t>
  </si>
  <si>
    <t>764410250R00</t>
  </si>
  <si>
    <t xml:space="preserve">Oplechování parapetů včetně rohů Pz, rš 330 mm </t>
  </si>
  <si>
    <t>nové venkovní parapety:</t>
  </si>
  <si>
    <t>přístřešek:3,57*4</t>
  </si>
  <si>
    <t>764454202R00</t>
  </si>
  <si>
    <t xml:space="preserve">Odpadní trouby z Pz plechu, kruhové, D 100 mm </t>
  </si>
  <si>
    <t>přístřešek - K1A:2,8</t>
  </si>
  <si>
    <t>998764202R00</t>
  </si>
  <si>
    <t xml:space="preserve">Přesun hmot pro klempířské konstr., výšky do 12 m </t>
  </si>
  <si>
    <t>766</t>
  </si>
  <si>
    <t>Konstrukce truhlářské</t>
  </si>
  <si>
    <t>766711001R00</t>
  </si>
  <si>
    <t xml:space="preserve">Montáž plastových oken a balk.dveří s vypěněním </t>
  </si>
  <si>
    <t>přístřešek:3,57*2*4+1,94*2*4</t>
  </si>
  <si>
    <t>766711021R00</t>
  </si>
  <si>
    <t xml:space="preserve">Montáž plastových vstupních dveří s vypěněním </t>
  </si>
  <si>
    <t>přístřešek:2,84*2*2+2,56*2*2+0,69*2*2+2,07*2*2</t>
  </si>
  <si>
    <t>61101Rpol</t>
  </si>
  <si>
    <t>Prosklená plastová stěna 284/256+69/207cm, bílá vč.2křídl.dveří, bezp.sklo, k-1,1, dodávka</t>
  </si>
  <si>
    <t>2</t>
  </si>
  <si>
    <t>61102Rpol</t>
  </si>
  <si>
    <t>Okno plastové 357/194cm, 4dílné, bílé, bezpeč.sklo fixní, k-1,1, dodávka</t>
  </si>
  <si>
    <t>61103Rpol</t>
  </si>
  <si>
    <t>Zastřešní zimní zahradou 1028/300cm, bezpeč.sklo vč.bočních stěn, fixní, k-1,1, dodávka</t>
  </si>
  <si>
    <t>61104Rpol</t>
  </si>
  <si>
    <t>Provední detailu napojení nového zastřešní na stáv.střešní krytinu</t>
  </si>
  <si>
    <t>10,3*2+3*2</t>
  </si>
  <si>
    <t>998766201R00</t>
  </si>
  <si>
    <t xml:space="preserve">Přesun hmot pro truhlářské konstr., výšky do 6 m </t>
  </si>
  <si>
    <t>783</t>
  </si>
  <si>
    <t>Nátěry</t>
  </si>
  <si>
    <t>783592000R00</t>
  </si>
  <si>
    <t xml:space="preserve">Nátěr vodou řed. klempíř. konstrukcí Z + 2 x </t>
  </si>
  <si>
    <t>nátěr klemp.prvků:16,6*0,66+0,5+14,28*0,33+2,8*0,5+10,3*0,4</t>
  </si>
  <si>
    <t>784</t>
  </si>
  <si>
    <t>Malby</t>
  </si>
  <si>
    <t>784191101R00</t>
  </si>
  <si>
    <t xml:space="preserve">Penetrace podkladu univerzální Primalex 1x </t>
  </si>
  <si>
    <t>omítka špalet:8,307</t>
  </si>
  <si>
    <t>784195212R00</t>
  </si>
  <si>
    <t xml:space="preserve">Malba tekutá Primalex Plus, bílá, 2 x </t>
  </si>
  <si>
    <t>ostatní plochy zasažené staveb.činností - odhad:60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</si>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</sst>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\ &quot;Kč&quot;"/>
    <numFmt numFmtId="166" formatCode="dd/mm/yy"/>
  </numFmts>
  <fonts count="4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7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5" fillId="11" borderId="0" applyNumberFormat="0" applyBorder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0"/>
    <xf numFmtId="0" fontId="4" fillId="4" borderId="6" applyNumberFormat="0" applyFont="0" applyAlignment="0" applyProtection="0"/>
    <xf numFmtId="0" fontId="13" fillId="0" borderId="7" applyNumberFormat="0" applyFill="0" applyAlignment="0" applyProtection="0"/>
    <xf numFmtId="0" fontId="14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3" borderId="8" applyNumberFormat="0" applyAlignment="0" applyProtection="0"/>
    <xf numFmtId="0" fontId="17" fillId="13" borderId="9" applyNumberFormat="0" applyAlignment="0" applyProtection="0"/>
    <xf numFmtId="0" fontId="18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</cellStyleXfs>
  <cellXfs count="232">
    <xf numFmtId="0" fontId="0" fillId="0" borderId="0" xfId="0"/>
    <xf numFmtId="0" fontId="19" fillId="0" borderId="10" xfId="0" applyFont="1" applyBorder="1" applyAlignment="1">
      <alignment horizontal="centerContinuous" vertical="top"/>
    </xf>
    <xf numFmtId="0" fontId="20" fillId="0" borderId="10" xfId="0" applyFont="1" applyBorder="1" applyAlignment="1">
      <alignment horizontal="centerContinuous"/>
    </xf>
    <xf numFmtId="0" fontId="21" fillId="18" borderId="11" xfId="0" applyFont="1" applyFill="1" applyBorder="1" applyAlignment="1">
      <alignment horizontal="left"/>
    </xf>
    <xf numFmtId="0" fontId="22" fillId="18" borderId="12" xfId="0" applyFont="1" applyFill="1" applyBorder="1" applyAlignment="1">
      <alignment horizontal="centerContinuous"/>
    </xf>
    <xf numFmtId="49" fontId="23" fillId="18" borderId="13" xfId="0" applyNumberFormat="1" applyFont="1" applyFill="1" applyBorder="1" applyAlignment="1">
      <alignment horizontal="left"/>
    </xf>
    <xf numFmtId="49" fontId="22" fillId="18" borderId="12" xfId="0" applyNumberFormat="1" applyFont="1" applyFill="1" applyBorder="1" applyAlignment="1">
      <alignment horizontal="centerContinuous"/>
    </xf>
    <xf numFmtId="0" fontId="22" fillId="0" borderId="14" xfId="0" applyFont="1" applyBorder="1"/>
    <xf numFmtId="49" fontId="22" fillId="0" borderId="15" xfId="0" applyNumberFormat="1" applyFont="1" applyBorder="1" applyAlignment="1">
      <alignment horizontal="left"/>
    </xf>
    <xf numFmtId="0" fontId="20" fillId="0" borderId="16" xfId="0" applyFont="1" applyBorder="1"/>
    <xf numFmtId="0" fontId="22" fillId="0" borderId="17" xfId="0" applyFont="1" applyBorder="1"/>
    <xf numFmtId="49" fontId="22" fillId="0" borderId="18" xfId="0" applyNumberFormat="1" applyFont="1" applyBorder="1"/>
    <xf numFmtId="49" fontId="22" fillId="0" borderId="17" xfId="0" applyNumberFormat="1" applyFont="1" applyBorder="1"/>
    <xf numFmtId="0" fontId="22" fillId="0" borderId="19" xfId="0" applyFont="1" applyBorder="1"/>
    <xf numFmtId="0" fontId="22" fillId="0" borderId="20" xfId="0" applyFont="1" applyBorder="1" applyAlignment="1">
      <alignment horizontal="left"/>
    </xf>
    <xf numFmtId="0" fontId="21" fillId="0" borderId="16" xfId="0" applyFont="1" applyBorder="1"/>
    <xf numFmtId="49" fontId="22" fillId="0" borderId="20" xfId="0" applyNumberFormat="1" applyFont="1" applyBorder="1" applyAlignment="1">
      <alignment horizontal="left"/>
    </xf>
    <xf numFmtId="49" fontId="21" fillId="18" borderId="16" xfId="0" applyNumberFormat="1" applyFont="1" applyFill="1" applyBorder="1"/>
    <xf numFmtId="49" fontId="20" fillId="18" borderId="17" xfId="0" applyNumberFormat="1" applyFont="1" applyFill="1" applyBorder="1"/>
    <xf numFmtId="49" fontId="21" fillId="18" borderId="18" xfId="0" applyNumberFormat="1" applyFont="1" applyFill="1" applyBorder="1"/>
    <xf numFmtId="49" fontId="20" fillId="18" borderId="18" xfId="0" applyNumberFormat="1" applyFont="1" applyFill="1" applyBorder="1"/>
    <xf numFmtId="0" fontId="22" fillId="0" borderId="19" xfId="0" applyFont="1" applyFill="1" applyBorder="1"/>
    <xf numFmtId="3" fontId="22" fillId="0" borderId="20" xfId="0" applyNumberFormat="1" applyFont="1" applyBorder="1" applyAlignment="1">
      <alignment horizontal="left"/>
    </xf>
    <xf numFmtId="0" fontId="0" fillId="0" borderId="0" xfId="0" applyFill="1"/>
    <xf numFmtId="49" fontId="21" fillId="18" borderId="21" xfId="0" applyNumberFormat="1" applyFont="1" applyFill="1" applyBorder="1"/>
    <xf numFmtId="49" fontId="20" fillId="18" borderId="22" xfId="0" applyNumberFormat="1" applyFont="1" applyFill="1" applyBorder="1"/>
    <xf numFmtId="49" fontId="21" fillId="18" borderId="0" xfId="0" applyNumberFormat="1" applyFont="1" applyFill="1" applyBorder="1"/>
    <xf numFmtId="49" fontId="20" fillId="18" borderId="0" xfId="0" applyNumberFormat="1" applyFont="1" applyFill="1" applyBorder="1"/>
    <xf numFmtId="49" fontId="22" fillId="0" borderId="19" xfId="0" applyNumberFormat="1" applyFont="1" applyBorder="1" applyAlignment="1">
      <alignment horizontal="left"/>
    </xf>
    <xf numFmtId="0" fontId="22" fillId="0" borderId="23" xfId="0" applyFont="1" applyBorder="1"/>
    <xf numFmtId="0" fontId="22" fillId="0" borderId="19" xfId="0" applyNumberFormat="1" applyFont="1" applyBorder="1"/>
    <xf numFmtId="0" fontId="22" fillId="0" borderId="25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22" fillId="0" borderId="25" xfId="0" applyFont="1" applyBorder="1" applyAlignment="1">
      <alignment horizontal="left"/>
    </xf>
    <xf numFmtId="0" fontId="0" fillId="0" borderId="0" xfId="0" applyBorder="1"/>
    <xf numFmtId="0" fontId="22" fillId="0" borderId="19" xfId="0" applyFont="1" applyFill="1" applyBorder="1" applyAlignment="1"/>
    <xf numFmtId="0" fontId="22" fillId="0" borderId="25" xfId="0" applyFont="1" applyFill="1" applyBorder="1" applyAlignment="1"/>
    <xf numFmtId="0" fontId="4" fillId="0" borderId="0" xfId="0" applyFont="1" applyFill="1" applyBorder="1" applyAlignment="1"/>
    <xf numFmtId="0" fontId="22" fillId="0" borderId="19" xfId="0" applyFont="1" applyBorder="1" applyAlignment="1"/>
    <xf numFmtId="0" fontId="22" fillId="0" borderId="25" xfId="0" applyFont="1" applyBorder="1" applyAlignment="1"/>
    <xf numFmtId="3" fontId="0" fillId="0" borderId="0" xfId="0" applyNumberFormat="1"/>
    <xf numFmtId="0" fontId="22" fillId="0" borderId="16" xfId="0" applyFont="1" applyBorder="1"/>
    <xf numFmtId="0" fontId="22" fillId="0" borderId="14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19" fillId="0" borderId="27" xfId="0" applyFont="1" applyBorder="1" applyAlignment="1">
      <alignment horizontal="centerContinuous" vertical="center"/>
    </xf>
    <xf numFmtId="0" fontId="24" fillId="0" borderId="28" xfId="0" applyFont="1" applyBorder="1" applyAlignment="1">
      <alignment horizontal="centerContinuous" vertical="center"/>
    </xf>
    <xf numFmtId="0" fontId="20" fillId="0" borderId="28" xfId="0" applyFont="1" applyBorder="1" applyAlignment="1">
      <alignment horizontal="centerContinuous" vertical="center"/>
    </xf>
    <xf numFmtId="0" fontId="20" fillId="0" borderId="29" xfId="0" applyFont="1" applyBorder="1" applyAlignment="1">
      <alignment horizontal="centerContinuous" vertical="center"/>
    </xf>
    <xf numFmtId="0" fontId="21" fillId="18" borderId="30" xfId="0" applyFont="1" applyFill="1" applyBorder="1" applyAlignment="1">
      <alignment horizontal="left"/>
    </xf>
    <xf numFmtId="0" fontId="20" fillId="18" borderId="31" xfId="0" applyFont="1" applyFill="1" applyBorder="1" applyAlignment="1">
      <alignment horizontal="left"/>
    </xf>
    <xf numFmtId="0" fontId="20" fillId="18" borderId="32" xfId="0" applyFont="1" applyFill="1" applyBorder="1" applyAlignment="1">
      <alignment horizontal="centerContinuous"/>
    </xf>
    <xf numFmtId="0" fontId="21" fillId="18" borderId="31" xfId="0" applyFont="1" applyFill="1" applyBorder="1" applyAlignment="1">
      <alignment horizontal="centerContinuous"/>
    </xf>
    <xf numFmtId="0" fontId="20" fillId="18" borderId="31" xfId="0" applyFont="1" applyFill="1" applyBorder="1" applyAlignment="1">
      <alignment horizontal="centerContinuous"/>
    </xf>
    <xf numFmtId="0" fontId="20" fillId="0" borderId="33" xfId="0" applyFont="1" applyBorder="1"/>
    <xf numFmtId="0" fontId="20" fillId="0" borderId="34" xfId="0" applyFont="1" applyBorder="1"/>
    <xf numFmtId="3" fontId="20" fillId="0" borderId="15" xfId="0" applyNumberFormat="1" applyFont="1" applyBorder="1"/>
    <xf numFmtId="0" fontId="20" fillId="0" borderId="11" xfId="0" applyFont="1" applyBorder="1"/>
    <xf numFmtId="3" fontId="20" fillId="0" borderId="13" xfId="0" applyNumberFormat="1" applyFont="1" applyBorder="1"/>
    <xf numFmtId="0" fontId="20" fillId="0" borderId="12" xfId="0" applyFont="1" applyBorder="1"/>
    <xf numFmtId="3" fontId="20" fillId="0" borderId="18" xfId="0" applyNumberFormat="1" applyFont="1" applyBorder="1"/>
    <xf numFmtId="0" fontId="20" fillId="0" borderId="17" xfId="0" applyFont="1" applyBorder="1"/>
    <xf numFmtId="0" fontId="20" fillId="0" borderId="35" xfId="0" applyFont="1" applyBorder="1"/>
    <xf numFmtId="0" fontId="20" fillId="0" borderId="34" xfId="0" applyFont="1" applyBorder="1" applyAlignment="1">
      <alignment shrinkToFit="1"/>
    </xf>
    <xf numFmtId="0" fontId="20" fillId="0" borderId="36" xfId="0" applyFont="1" applyBorder="1"/>
    <xf numFmtId="0" fontId="20" fillId="0" borderId="21" xfId="0" applyFont="1" applyBorder="1"/>
    <xf numFmtId="0" fontId="20" fillId="0" borderId="0" xfId="0" applyFont="1" applyBorder="1"/>
    <xf numFmtId="3" fontId="20" fillId="0" borderId="39" xfId="0" applyNumberFormat="1" applyFont="1" applyBorder="1"/>
    <xf numFmtId="0" fontId="20" fillId="0" borderId="37" xfId="0" applyFont="1" applyBorder="1"/>
    <xf numFmtId="3" fontId="20" fillId="0" borderId="40" xfId="0" applyNumberFormat="1" applyFont="1" applyBorder="1"/>
    <xf numFmtId="0" fontId="20" fillId="0" borderId="38" xfId="0" applyFont="1" applyBorder="1"/>
    <xf numFmtId="0" fontId="21" fillId="18" borderId="11" xfId="0" applyFont="1" applyFill="1" applyBorder="1"/>
    <xf numFmtId="0" fontId="21" fillId="18" borderId="13" xfId="0" applyFont="1" applyFill="1" applyBorder="1"/>
    <xf numFmtId="0" fontId="21" fillId="18" borderId="12" xfId="0" applyFont="1" applyFill="1" applyBorder="1"/>
    <xf numFmtId="0" fontId="21" fillId="18" borderId="41" xfId="0" applyFont="1" applyFill="1" applyBorder="1"/>
    <xf numFmtId="0" fontId="21" fillId="18" borderId="42" xfId="0" applyFont="1" applyFill="1" applyBorder="1"/>
    <xf numFmtId="0" fontId="20" fillId="0" borderId="22" xfId="0" applyFont="1" applyBorder="1"/>
    <xf numFmtId="0" fontId="20" fillId="0" borderId="0" xfId="0" applyFont="1"/>
    <xf numFmtId="0" fontId="20" fillId="0" borderId="43" xfId="0" applyFont="1" applyBorder="1"/>
    <xf numFmtId="0" fontId="20" fillId="0" borderId="44" xfId="0" applyFont="1" applyBorder="1"/>
    <xf numFmtId="0" fontId="20" fillId="0" borderId="0" xfId="0" applyFont="1" applyBorder="1" applyAlignment="1">
      <alignment horizontal="right"/>
    </xf>
    <xf numFmtId="166" fontId="20" fillId="0" borderId="0" xfId="0" applyNumberFormat="1" applyFont="1" applyBorder="1"/>
    <xf numFmtId="0" fontId="20" fillId="0" borderId="0" xfId="0" applyFont="1" applyFill="1" applyBorder="1"/>
    <xf numFmtId="0" fontId="20" fillId="0" borderId="45" xfId="0" applyFont="1" applyBorder="1"/>
    <xf numFmtId="0" fontId="20" fillId="0" borderId="46" xfId="0" applyFont="1" applyBorder="1"/>
    <xf numFmtId="0" fontId="20" fillId="0" borderId="47" xfId="0" applyFont="1" applyBorder="1"/>
    <xf numFmtId="0" fontId="20" fillId="0" borderId="48" xfId="0" applyFont="1" applyBorder="1"/>
    <xf numFmtId="164" fontId="20" fillId="0" borderId="49" xfId="0" applyNumberFormat="1" applyFont="1" applyBorder="1" applyAlignment="1">
      <alignment horizontal="right"/>
    </xf>
    <xf numFmtId="0" fontId="20" fillId="0" borderId="49" xfId="0" applyFont="1" applyBorder="1"/>
    <xf numFmtId="0" fontId="20" fillId="0" borderId="18" xfId="0" applyFont="1" applyBorder="1"/>
    <xf numFmtId="164" fontId="20" fillId="0" borderId="17" xfId="0" applyNumberFormat="1" applyFont="1" applyBorder="1" applyAlignment="1">
      <alignment horizontal="right"/>
    </xf>
    <xf numFmtId="0" fontId="24" fillId="18" borderId="37" xfId="0" applyFont="1" applyFill="1" applyBorder="1"/>
    <xf numFmtId="0" fontId="24" fillId="18" borderId="40" xfId="0" applyFont="1" applyFill="1" applyBorder="1"/>
    <xf numFmtId="0" fontId="24" fillId="18" borderId="38" xfId="0" applyFont="1" applyFill="1" applyBorder="1"/>
    <xf numFmtId="0" fontId="25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21" fillId="0" borderId="54" xfId="28" applyNumberFormat="1" applyFont="1" applyBorder="1"/>
    <xf numFmtId="49" fontId="20" fillId="0" borderId="54" xfId="28" applyNumberFormat="1" applyFont="1" applyBorder="1"/>
    <xf numFmtId="49" fontId="20" fillId="0" borderId="54" xfId="28" applyNumberFormat="1" applyFont="1" applyBorder="1" applyAlignment="1">
      <alignment horizontal="right"/>
    </xf>
    <xf numFmtId="0" fontId="20" fillId="0" borderId="55" xfId="28" applyFont="1" applyBorder="1"/>
    <xf numFmtId="49" fontId="20" fillId="0" borderId="54" xfId="0" applyNumberFormat="1" applyFont="1" applyBorder="1" applyAlignment="1">
      <alignment horizontal="left"/>
    </xf>
    <xf numFmtId="0" fontId="20" fillId="0" borderId="56" xfId="0" applyNumberFormat="1" applyFont="1" applyBorder="1"/>
    <xf numFmtId="49" fontId="21" fillId="0" borderId="59" xfId="28" applyNumberFormat="1" applyFont="1" applyBorder="1"/>
    <xf numFmtId="49" fontId="20" fillId="0" borderId="59" xfId="28" applyNumberFormat="1" applyFont="1" applyBorder="1"/>
    <xf numFmtId="49" fontId="20" fillId="0" borderId="59" xfId="28" applyNumberFormat="1" applyFont="1" applyBorder="1" applyAlignment="1">
      <alignment horizontal="right"/>
    </xf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Border="1" applyAlignment="1">
      <alignment horizontal="centerContinuous"/>
    </xf>
    <xf numFmtId="49" fontId="21" fillId="18" borderId="30" xfId="0" applyNumberFormat="1" applyFont="1" applyFill="1" applyBorder="1" applyAlignment="1">
      <alignment horizontal="center"/>
    </xf>
    <xf numFmtId="0" fontId="21" fillId="18" borderId="31" xfId="0" applyFont="1" applyFill="1" applyBorder="1" applyAlignment="1">
      <alignment horizontal="center"/>
    </xf>
    <xf numFmtId="0" fontId="21" fillId="18" borderId="32" xfId="0" applyFont="1" applyFill="1" applyBorder="1" applyAlignment="1">
      <alignment horizontal="center"/>
    </xf>
    <xf numFmtId="0" fontId="21" fillId="18" borderId="62" xfId="0" applyFont="1" applyFill="1" applyBorder="1" applyAlignment="1">
      <alignment horizontal="center"/>
    </xf>
    <xf numFmtId="0" fontId="21" fillId="18" borderId="63" xfId="0" applyFont="1" applyFill="1" applyBorder="1" applyAlignment="1">
      <alignment horizontal="center"/>
    </xf>
    <xf numFmtId="0" fontId="21" fillId="18" borderId="64" xfId="0" applyFont="1" applyFill="1" applyBorder="1" applyAlignment="1">
      <alignment horizontal="center"/>
    </xf>
    <xf numFmtId="0" fontId="22" fillId="0" borderId="0" xfId="0" applyFont="1" applyBorder="1"/>
    <xf numFmtId="3" fontId="20" fillId="0" borderId="44" xfId="0" applyNumberFormat="1" applyFont="1" applyBorder="1"/>
    <xf numFmtId="0" fontId="21" fillId="18" borderId="30" xfId="0" applyFont="1" applyFill="1" applyBorder="1"/>
    <xf numFmtId="0" fontId="21" fillId="18" borderId="31" xfId="0" applyFont="1" applyFill="1" applyBorder="1"/>
    <xf numFmtId="3" fontId="21" fillId="18" borderId="32" xfId="0" applyNumberFormat="1" applyFont="1" applyFill="1" applyBorder="1"/>
    <xf numFmtId="3" fontId="21" fillId="18" borderId="62" xfId="0" applyNumberFormat="1" applyFont="1" applyFill="1" applyBorder="1"/>
    <xf numFmtId="3" fontId="21" fillId="18" borderId="63" xfId="0" applyNumberFormat="1" applyFont="1" applyFill="1" applyBorder="1"/>
    <xf numFmtId="3" fontId="21" fillId="18" borderId="64" xfId="0" applyNumberFormat="1" applyFont="1" applyFill="1" applyBorder="1"/>
    <xf numFmtId="0" fontId="27" fillId="0" borderId="0" xfId="0" applyFont="1"/>
    <xf numFmtId="3" fontId="19" fillId="0" borderId="0" xfId="0" applyNumberFormat="1" applyFont="1" applyAlignment="1">
      <alignment horizontal="centerContinuous"/>
    </xf>
    <xf numFmtId="0" fontId="20" fillId="18" borderId="42" xfId="0" applyFont="1" applyFill="1" applyBorder="1"/>
    <xf numFmtId="0" fontId="21" fillId="18" borderId="65" xfId="0" applyFont="1" applyFill="1" applyBorder="1" applyAlignment="1">
      <alignment horizontal="right"/>
    </xf>
    <xf numFmtId="0" fontId="21" fillId="18" borderId="13" xfId="0" applyFont="1" applyFill="1" applyBorder="1" applyAlignment="1">
      <alignment horizontal="right"/>
    </xf>
    <xf numFmtId="0" fontId="21" fillId="18" borderId="12" xfId="0" applyFont="1" applyFill="1" applyBorder="1" applyAlignment="1">
      <alignment horizontal="center"/>
    </xf>
    <xf numFmtId="4" fontId="23" fillId="18" borderId="13" xfId="0" applyNumberFormat="1" applyFont="1" applyFill="1" applyBorder="1" applyAlignment="1">
      <alignment horizontal="right"/>
    </xf>
    <xf numFmtId="4" fontId="23" fillId="18" borderId="42" xfId="0" applyNumberFormat="1" applyFont="1" applyFill="1" applyBorder="1" applyAlignment="1">
      <alignment horizontal="right"/>
    </xf>
    <xf numFmtId="0" fontId="20" fillId="0" borderId="26" xfId="0" applyFont="1" applyBorder="1"/>
    <xf numFmtId="3" fontId="20" fillId="0" borderId="35" xfId="0" applyNumberFormat="1" applyFont="1" applyBorder="1" applyAlignment="1">
      <alignment horizontal="right"/>
    </xf>
    <xf numFmtId="164" fontId="20" fillId="0" borderId="19" xfId="0" applyNumberFormat="1" applyFont="1" applyBorder="1" applyAlignment="1">
      <alignment horizontal="right"/>
    </xf>
    <xf numFmtId="3" fontId="20" fillId="0" borderId="45" xfId="0" applyNumberFormat="1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3" fontId="20" fillId="0" borderId="26" xfId="0" applyNumberFormat="1" applyFont="1" applyBorder="1" applyAlignment="1">
      <alignment horizontal="right"/>
    </xf>
    <xf numFmtId="0" fontId="20" fillId="18" borderId="37" xfId="0" applyFont="1" applyFill="1" applyBorder="1"/>
    <xf numFmtId="0" fontId="21" fillId="18" borderId="40" xfId="0" applyFont="1" applyFill="1" applyBorder="1"/>
    <xf numFmtId="0" fontId="20" fillId="18" borderId="40" xfId="0" applyFont="1" applyFill="1" applyBorder="1"/>
    <xf numFmtId="4" fontId="20" fillId="18" borderId="51" xfId="0" applyNumberFormat="1" applyFont="1" applyFill="1" applyBorder="1"/>
    <xf numFmtId="4" fontId="20" fillId="18" borderId="37" xfId="0" applyNumberFormat="1" applyFont="1" applyFill="1" applyBorder="1"/>
    <xf numFmtId="4" fontId="20" fillId="18" borderId="40" xfId="0" applyNumberFormat="1" applyFont="1" applyFill="1" applyBorder="1"/>
    <xf numFmtId="3" fontId="28" fillId="0" borderId="0" xfId="0" applyNumberFormat="1" applyFont="1"/>
    <xf numFmtId="4" fontId="28" fillId="0" borderId="0" xfId="0" applyNumberFormat="1" applyFont="1"/>
    <xf numFmtId="4" fontId="0" fillId="0" borderId="0" xfId="0" applyNumberFormat="1"/>
    <xf numFmtId="0" fontId="12" fillId="0" borderId="0" xfId="28"/>
    <xf numFmtId="0" fontId="20" fillId="0" borderId="0" xfId="28" applyFont="1"/>
    <xf numFmtId="0" fontId="30" fillId="0" borderId="0" xfId="28" applyFont="1" applyAlignment="1">
      <alignment horizontal="centerContinuous"/>
    </xf>
    <xf numFmtId="0" fontId="31" fillId="0" borderId="0" xfId="28" applyFont="1" applyAlignment="1">
      <alignment horizontal="centerContinuous"/>
    </xf>
    <xf numFmtId="0" fontId="31" fillId="0" borderId="0" xfId="28" applyFont="1" applyAlignment="1">
      <alignment horizontal="right"/>
    </xf>
    <xf numFmtId="0" fontId="20" fillId="0" borderId="54" xfId="28" applyFont="1" applyBorder="1"/>
    <xf numFmtId="0" fontId="22" fillId="0" borderId="55" xfId="28" applyFont="1" applyBorder="1" applyAlignment="1">
      <alignment horizontal="right"/>
    </xf>
    <xf numFmtId="49" fontId="20" fillId="0" borderId="54" xfId="28" applyNumberFormat="1" applyFont="1" applyBorder="1" applyAlignment="1">
      <alignment horizontal="left"/>
    </xf>
    <xf numFmtId="0" fontId="20" fillId="0" borderId="56" xfId="28" applyFont="1" applyBorder="1"/>
    <xf numFmtId="0" fontId="20" fillId="0" borderId="59" xfId="28" applyFont="1" applyBorder="1"/>
    <xf numFmtId="0" fontId="22" fillId="0" borderId="0" xfId="28" applyFont="1"/>
    <xf numFmtId="0" fontId="20" fillId="0" borderId="0" xfId="28" applyFont="1" applyAlignment="1">
      <alignment horizontal="right"/>
    </xf>
    <xf numFmtId="0" fontId="20" fillId="0" borderId="0" xfId="28" applyFont="1" applyAlignment="1"/>
    <xf numFmtId="49" fontId="22" fillId="18" borderId="19" xfId="28" applyNumberFormat="1" applyFont="1" applyFill="1" applyBorder="1"/>
    <xf numFmtId="0" fontId="22" fillId="18" borderId="17" xfId="28" applyFont="1" applyFill="1" applyBorder="1" applyAlignment="1">
      <alignment horizontal="center"/>
    </xf>
    <xf numFmtId="0" fontId="22" fillId="18" borderId="17" xfId="28" applyNumberFormat="1" applyFont="1" applyFill="1" applyBorder="1" applyAlignment="1">
      <alignment horizontal="center"/>
    </xf>
    <xf numFmtId="0" fontId="22" fillId="18" borderId="19" xfId="28" applyFont="1" applyFill="1" applyBorder="1" applyAlignment="1">
      <alignment horizontal="center"/>
    </xf>
    <xf numFmtId="0" fontId="21" fillId="0" borderId="66" xfId="28" applyFont="1" applyBorder="1" applyAlignment="1">
      <alignment horizontal="center"/>
    </xf>
    <xf numFmtId="49" fontId="21" fillId="0" borderId="66" xfId="28" applyNumberFormat="1" applyFont="1" applyBorder="1" applyAlignment="1">
      <alignment horizontal="left"/>
    </xf>
    <xf numFmtId="0" fontId="21" fillId="0" borderId="24" xfId="28" applyFont="1" applyBorder="1"/>
    <xf numFmtId="0" fontId="20" fillId="0" borderId="18" xfId="28" applyFont="1" applyBorder="1" applyAlignment="1">
      <alignment horizontal="center"/>
    </xf>
    <xf numFmtId="0" fontId="20" fillId="0" borderId="18" xfId="28" applyNumberFormat="1" applyFont="1" applyBorder="1" applyAlignment="1">
      <alignment horizontal="right"/>
    </xf>
    <xf numFmtId="0" fontId="20" fillId="0" borderId="17" xfId="28" applyNumberFormat="1" applyFont="1" applyBorder="1"/>
    <xf numFmtId="0" fontId="12" fillId="0" borderId="0" xfId="28" applyNumberFormat="1"/>
    <xf numFmtId="0" fontId="32" fillId="0" borderId="0" xfId="28" applyFont="1"/>
    <xf numFmtId="0" fontId="33" fillId="0" borderId="67" xfId="28" applyFont="1" applyBorder="1" applyAlignment="1">
      <alignment horizontal="center" vertical="top"/>
    </xf>
    <xf numFmtId="49" fontId="33" fillId="0" borderId="67" xfId="28" applyNumberFormat="1" applyFont="1" applyBorder="1" applyAlignment="1">
      <alignment horizontal="left" vertical="top"/>
    </xf>
    <xf numFmtId="0" fontId="33" fillId="0" borderId="67" xfId="28" applyFont="1" applyBorder="1" applyAlignment="1">
      <alignment vertical="top" wrapText="1"/>
    </xf>
    <xf numFmtId="49" fontId="33" fillId="0" borderId="67" xfId="28" applyNumberFormat="1" applyFont="1" applyBorder="1" applyAlignment="1">
      <alignment horizontal="center" shrinkToFit="1"/>
    </xf>
    <xf numFmtId="4" fontId="33" fillId="0" borderId="67" xfId="28" applyNumberFormat="1" applyFont="1" applyBorder="1" applyAlignment="1">
      <alignment horizontal="right"/>
    </xf>
    <xf numFmtId="4" fontId="33" fillId="0" borderId="67" xfId="28" applyNumberFormat="1" applyFont="1" applyBorder="1"/>
    <xf numFmtId="0" fontId="34" fillId="0" borderId="0" xfId="28" applyFont="1"/>
    <xf numFmtId="0" fontId="22" fillId="0" borderId="66" xfId="28" applyFont="1" applyBorder="1" applyAlignment="1">
      <alignment horizontal="center"/>
    </xf>
    <xf numFmtId="0" fontId="35" fillId="0" borderId="0" xfId="28" applyFont="1" applyAlignment="1">
      <alignment wrapText="1"/>
    </xf>
    <xf numFmtId="49" fontId="22" fillId="0" borderId="66" xfId="28" applyNumberFormat="1" applyFont="1" applyBorder="1" applyAlignment="1">
      <alignment horizontal="right"/>
    </xf>
    <xf numFmtId="4" fontId="36" fillId="19" borderId="70" xfId="28" applyNumberFormat="1" applyFont="1" applyFill="1" applyBorder="1" applyAlignment="1">
      <alignment horizontal="right" wrapText="1"/>
    </xf>
    <xf numFmtId="0" fontId="36" fillId="19" borderId="43" xfId="28" applyFont="1" applyFill="1" applyBorder="1" applyAlignment="1">
      <alignment horizontal="left" wrapText="1"/>
    </xf>
    <xf numFmtId="0" fontId="36" fillId="0" borderId="22" xfId="0" applyFont="1" applyBorder="1" applyAlignment="1">
      <alignment horizontal="right"/>
    </xf>
    <xf numFmtId="0" fontId="20" fillId="18" borderId="19" xfId="28" applyFont="1" applyFill="1" applyBorder="1" applyAlignment="1">
      <alignment horizontal="center"/>
    </xf>
    <xf numFmtId="49" fontId="38" fillId="18" borderId="19" xfId="28" applyNumberFormat="1" applyFont="1" applyFill="1" applyBorder="1" applyAlignment="1">
      <alignment horizontal="left"/>
    </xf>
    <xf numFmtId="0" fontId="38" fillId="18" borderId="24" xfId="28" applyFont="1" applyFill="1" applyBorder="1"/>
    <xf numFmtId="0" fontId="20" fillId="18" borderId="18" xfId="28" applyFont="1" applyFill="1" applyBorder="1" applyAlignment="1">
      <alignment horizontal="center"/>
    </xf>
    <xf numFmtId="4" fontId="20" fillId="18" borderId="18" xfId="28" applyNumberFormat="1" applyFont="1" applyFill="1" applyBorder="1" applyAlignment="1">
      <alignment horizontal="right"/>
    </xf>
    <xf numFmtId="4" fontId="20" fillId="18" borderId="17" xfId="28" applyNumberFormat="1" applyFont="1" applyFill="1" applyBorder="1" applyAlignment="1">
      <alignment horizontal="right"/>
    </xf>
    <xf numFmtId="4" fontId="21" fillId="18" borderId="19" xfId="28" applyNumberFormat="1" applyFont="1" applyFill="1" applyBorder="1"/>
    <xf numFmtId="3" fontId="12" fillId="0" borderId="0" xfId="28" applyNumberFormat="1"/>
    <xf numFmtId="0" fontId="12" fillId="0" borderId="0" xfId="28" applyBorder="1"/>
    <xf numFmtId="0" fontId="39" fillId="0" borderId="0" xfId="28" applyFont="1" applyAlignment="1"/>
    <xf numFmtId="0" fontId="12" fillId="0" borderId="0" xfId="28" applyAlignment="1">
      <alignment horizontal="right"/>
    </xf>
    <xf numFmtId="0" fontId="40" fillId="0" borderId="0" xfId="28" applyFont="1" applyBorder="1"/>
    <xf numFmtId="3" fontId="40" fillId="0" borderId="0" xfId="28" applyNumberFormat="1" applyFont="1" applyBorder="1" applyAlignment="1">
      <alignment horizontal="right"/>
    </xf>
    <xf numFmtId="4" fontId="40" fillId="0" borderId="0" xfId="28" applyNumberFormat="1" applyFont="1" applyBorder="1"/>
    <xf numFmtId="0" fontId="39" fillId="0" borderId="0" xfId="28" applyFont="1" applyBorder="1" applyAlignment="1"/>
    <xf numFmtId="0" fontId="12" fillId="0" borderId="0" xfId="28" applyBorder="1" applyAlignment="1">
      <alignment horizontal="right"/>
    </xf>
    <xf numFmtId="49" fontId="22" fillId="0" borderId="21" xfId="0" applyNumberFormat="1" applyFont="1" applyBorder="1"/>
    <xf numFmtId="3" fontId="20" fillId="0" borderId="22" xfId="0" applyNumberFormat="1" applyFont="1" applyBorder="1"/>
    <xf numFmtId="3" fontId="20" fillId="0" borderId="66" xfId="0" applyNumberFormat="1" applyFont="1" applyBorder="1"/>
    <xf numFmtId="3" fontId="20" fillId="0" borderId="71" xfId="0" applyNumberFormat="1" applyFont="1" applyBorder="1"/>
    <xf numFmtId="3" fontId="35" fillId="0" borderId="0" xfId="28" applyNumberFormat="1" applyFont="1" applyAlignment="1">
      <alignment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vertical="top" wrapText="1"/>
    </xf>
    <xf numFmtId="0" fontId="22" fillId="0" borderId="19" xfId="0" applyFont="1" applyBorder="1" applyAlignment="1">
      <alignment horizontal="left"/>
    </xf>
    <xf numFmtId="0" fontId="22" fillId="0" borderId="24" xfId="0" applyFont="1" applyBorder="1" applyAlignment="1">
      <alignment horizontal="left"/>
    </xf>
    <xf numFmtId="0" fontId="22" fillId="0" borderId="19" xfId="0" applyFont="1" applyBorder="1" applyAlignment="1">
      <alignment horizontal="center"/>
    </xf>
    <xf numFmtId="0" fontId="20" fillId="0" borderId="37" xfId="0" applyFont="1" applyBorder="1" applyAlignment="1">
      <alignment horizontal="center" shrinkToFit="1"/>
    </xf>
    <xf numFmtId="0" fontId="20" fillId="0" borderId="38" xfId="0" applyFont="1" applyBorder="1" applyAlignment="1">
      <alignment horizontal="center" shrinkToFit="1"/>
    </xf>
    <xf numFmtId="165" fontId="20" fillId="0" borderId="24" xfId="0" applyNumberFormat="1" applyFont="1" applyBorder="1" applyAlignment="1">
      <alignment horizontal="right" indent="2"/>
    </xf>
    <xf numFmtId="165" fontId="20" fillId="0" borderId="25" xfId="0" applyNumberFormat="1" applyFont="1" applyBorder="1" applyAlignment="1">
      <alignment horizontal="right" indent="2"/>
    </xf>
    <xf numFmtId="165" fontId="24" fillId="18" borderId="50" xfId="0" applyNumberFormat="1" applyFont="1" applyFill="1" applyBorder="1" applyAlignment="1">
      <alignment horizontal="right" indent="2"/>
    </xf>
    <xf numFmtId="165" fontId="24" fillId="18" borderId="51" xfId="0" applyNumberFormat="1" applyFont="1" applyFill="1" applyBorder="1" applyAlignment="1">
      <alignment horizontal="right" indent="2"/>
    </xf>
    <xf numFmtId="3" fontId="21" fillId="18" borderId="40" xfId="0" applyNumberFormat="1" applyFont="1" applyFill="1" applyBorder="1" applyAlignment="1">
      <alignment horizontal="right"/>
    </xf>
    <xf numFmtId="3" fontId="21" fillId="18" borderId="51" xfId="0" applyNumberFormat="1" applyFont="1" applyFill="1" applyBorder="1" applyAlignment="1">
      <alignment horizontal="right"/>
    </xf>
    <xf numFmtId="0" fontId="20" fillId="0" borderId="52" xfId="28" applyFont="1" applyBorder="1" applyAlignment="1">
      <alignment horizontal="center"/>
    </xf>
    <xf numFmtId="0" fontId="20" fillId="0" borderId="53" xfId="28" applyFont="1" applyBorder="1" applyAlignment="1">
      <alignment horizontal="center"/>
    </xf>
    <xf numFmtId="0" fontId="20" fillId="0" borderId="57" xfId="28" applyFont="1" applyBorder="1" applyAlignment="1">
      <alignment horizontal="center"/>
    </xf>
    <xf numFmtId="0" fontId="20" fillId="0" borderId="58" xfId="28" applyFont="1" applyBorder="1" applyAlignment="1">
      <alignment horizontal="center"/>
    </xf>
    <xf numFmtId="0" fontId="20" fillId="0" borderId="60" xfId="28" applyFont="1" applyBorder="1" applyAlignment="1">
      <alignment horizontal="left"/>
    </xf>
    <xf numFmtId="0" fontId="20" fillId="0" borderId="59" xfId="28" applyFont="1" applyBorder="1" applyAlignment="1">
      <alignment horizontal="left"/>
    </xf>
    <xf numFmtId="0" fontId="20" fillId="0" borderId="61" xfId="28" applyFont="1" applyBorder="1" applyAlignment="1">
      <alignment horizontal="left"/>
    </xf>
    <xf numFmtId="49" fontId="36" fillId="19" borderId="68" xfId="28" applyNumberFormat="1" applyFont="1" applyFill="1" applyBorder="1" applyAlignment="1">
      <alignment horizontal="left" wrapText="1"/>
    </xf>
    <xf numFmtId="49" fontId="37" fillId="0" borderId="69" xfId="0" applyNumberFormat="1" applyFont="1" applyBorder="1" applyAlignment="1">
      <alignment horizontal="left" wrapText="1"/>
    </xf>
    <xf numFmtId="0" fontId="29" fillId="0" borderId="0" xfId="28" applyFont="1" applyAlignment="1">
      <alignment horizontal="center"/>
    </xf>
    <xf numFmtId="49" fontId="20" fillId="0" borderId="57" xfId="28" applyNumberFormat="1" applyFont="1" applyBorder="1" applyAlignment="1">
      <alignment horizontal="center"/>
    </xf>
    <xf numFmtId="0" fontId="20" fillId="0" borderId="60" xfId="28" applyFont="1" applyBorder="1" applyAlignment="1">
      <alignment horizontal="center" shrinkToFit="1"/>
    </xf>
    <xf numFmtId="0" fontId="20" fillId="0" borderId="59" xfId="28" applyFont="1" applyBorder="1" applyAlignment="1">
      <alignment horizontal="center" shrinkToFit="1"/>
    </xf>
    <xf numFmtId="0" fontId="20" fillId="0" borderId="61" xfId="28" applyFont="1" applyBorder="1" applyAlignment="1">
      <alignment horizontal="center" shrinkToFi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POL.XLS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opLeftCell="A25" workbookViewId="0"/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>
      <c r="A1" s="1" t="s">
        <v>75</v>
      </c>
      <c r="B1" s="2"/>
      <c r="C1" s="2"/>
      <c r="D1" s="2"/>
      <c r="E1" s="2"/>
      <c r="F1" s="2"/>
      <c r="G1" s="2"/>
    </row>
    <row r="2" spans="1:57" ht="12.75" customHeight="1">
      <c r="A2" s="3" t="s">
        <v>0</v>
      </c>
      <c r="B2" s="4"/>
      <c r="C2" s="5" t="str">
        <f>Rekapitulace!H1</f>
        <v>02</v>
      </c>
      <c r="D2" s="5" t="str">
        <f>Rekapitulace!G2</f>
        <v>Přístřešek</v>
      </c>
      <c r="E2" s="6"/>
      <c r="F2" s="7" t="s">
        <v>1</v>
      </c>
      <c r="G2" s="8"/>
    </row>
    <row r="3" spans="1:57" ht="3" hidden="1" customHeight="1">
      <c r="A3" s="9"/>
      <c r="B3" s="10"/>
      <c r="C3" s="11"/>
      <c r="D3" s="11"/>
      <c r="E3" s="12"/>
      <c r="F3" s="13"/>
      <c r="G3" s="14"/>
    </row>
    <row r="4" spans="1:57" ht="12" customHeight="1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>
      <c r="A5" s="17" t="s">
        <v>79</v>
      </c>
      <c r="B5" s="18"/>
      <c r="C5" s="19" t="s">
        <v>80</v>
      </c>
      <c r="D5" s="20"/>
      <c r="E5" s="18"/>
      <c r="F5" s="13" t="s">
        <v>6</v>
      </c>
      <c r="G5" s="14"/>
    </row>
    <row r="6" spans="1:57" ht="12.95" customHeight="1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>
      <c r="A7" s="24" t="s">
        <v>77</v>
      </c>
      <c r="B7" s="25"/>
      <c r="C7" s="26" t="s">
        <v>78</v>
      </c>
      <c r="D7" s="27"/>
      <c r="E7" s="27"/>
      <c r="F7" s="28" t="s">
        <v>10</v>
      </c>
      <c r="G7" s="22">
        <f>IF(PocetMJ=0,,ROUND((F30+F32)/PocetMJ,1))</f>
        <v>0</v>
      </c>
    </row>
    <row r="8" spans="1:57">
      <c r="A8" s="29" t="s">
        <v>11</v>
      </c>
      <c r="B8" s="13"/>
      <c r="C8" s="207"/>
      <c r="D8" s="207"/>
      <c r="E8" s="208"/>
      <c r="F8" s="30" t="s">
        <v>12</v>
      </c>
      <c r="G8" s="31"/>
      <c r="H8" s="32"/>
      <c r="I8" s="33"/>
    </row>
    <row r="9" spans="1:57">
      <c r="A9" s="29" t="s">
        <v>13</v>
      </c>
      <c r="B9" s="13"/>
      <c r="C9" s="207">
        <f>Projektant</f>
        <v>0</v>
      </c>
      <c r="D9" s="207"/>
      <c r="E9" s="208"/>
      <c r="F9" s="13"/>
      <c r="G9" s="34"/>
      <c r="H9" s="35"/>
    </row>
    <row r="10" spans="1:57">
      <c r="A10" s="29" t="s">
        <v>14</v>
      </c>
      <c r="B10" s="13"/>
      <c r="C10" s="207"/>
      <c r="D10" s="207"/>
      <c r="E10" s="207"/>
      <c r="F10" s="36"/>
      <c r="G10" s="37"/>
      <c r="H10" s="38"/>
    </row>
    <row r="11" spans="1:57" ht="13.5" customHeight="1">
      <c r="A11" s="29" t="s">
        <v>15</v>
      </c>
      <c r="B11" s="13"/>
      <c r="C11" s="207"/>
      <c r="D11" s="207"/>
      <c r="E11" s="207"/>
      <c r="F11" s="39" t="s">
        <v>16</v>
      </c>
      <c r="G11" s="40" t="s">
        <v>77</v>
      </c>
      <c r="H11" s="35"/>
      <c r="BA11" s="41"/>
      <c r="BB11" s="41"/>
      <c r="BC11" s="41"/>
      <c r="BD11" s="41"/>
      <c r="BE11" s="41"/>
    </row>
    <row r="12" spans="1:57" ht="12.75" customHeight="1">
      <c r="A12" s="42" t="s">
        <v>17</v>
      </c>
      <c r="B12" s="10"/>
      <c r="C12" s="209"/>
      <c r="D12" s="209"/>
      <c r="E12" s="209"/>
      <c r="F12" s="43" t="s">
        <v>18</v>
      </c>
      <c r="G12" s="44"/>
      <c r="H12" s="35"/>
    </row>
    <row r="13" spans="1:57" ht="28.5" customHeight="1" thickBot="1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>
      <c r="A15" s="54"/>
      <c r="B15" s="55" t="s">
        <v>22</v>
      </c>
      <c r="C15" s="56">
        <f>HSV</f>
        <v>0</v>
      </c>
      <c r="D15" s="57" t="str">
        <f>Rekapitulace!A24</f>
        <v>Ztížené výrobní podmínky</v>
      </c>
      <c r="E15" s="58"/>
      <c r="F15" s="59"/>
      <c r="G15" s="56">
        <f>Rekapitulace!I24</f>
        <v>0</v>
      </c>
    </row>
    <row r="16" spans="1:57" ht="15.95" customHeight="1">
      <c r="A16" s="54" t="s">
        <v>23</v>
      </c>
      <c r="B16" s="55" t="s">
        <v>24</v>
      </c>
      <c r="C16" s="56">
        <f>PSV</f>
        <v>0</v>
      </c>
      <c r="D16" s="9" t="str">
        <f>Rekapitulace!A25</f>
        <v>Oborová přirážka</v>
      </c>
      <c r="E16" s="60"/>
      <c r="F16" s="61"/>
      <c r="G16" s="56">
        <f>Rekapitulace!I25</f>
        <v>0</v>
      </c>
    </row>
    <row r="17" spans="1:7" ht="15.95" customHeight="1">
      <c r="A17" s="54" t="s">
        <v>25</v>
      </c>
      <c r="B17" s="55" t="s">
        <v>26</v>
      </c>
      <c r="C17" s="56">
        <f>Mont</f>
        <v>0</v>
      </c>
      <c r="D17" s="9" t="str">
        <f>Rekapitulace!A26</f>
        <v>Přesun stavebních kapacit</v>
      </c>
      <c r="E17" s="60"/>
      <c r="F17" s="61"/>
      <c r="G17" s="56">
        <f>Rekapitulace!I26</f>
        <v>0</v>
      </c>
    </row>
    <row r="18" spans="1:7" ht="15.95" customHeight="1">
      <c r="A18" s="62" t="s">
        <v>27</v>
      </c>
      <c r="B18" s="63" t="s">
        <v>28</v>
      </c>
      <c r="C18" s="56">
        <f>Dodavka</f>
        <v>0</v>
      </c>
      <c r="D18" s="9" t="str">
        <f>Rekapitulace!A27</f>
        <v>Mimostaveništní doprava</v>
      </c>
      <c r="E18" s="60"/>
      <c r="F18" s="61"/>
      <c r="G18" s="56">
        <f>Rekapitulace!I27</f>
        <v>0</v>
      </c>
    </row>
    <row r="19" spans="1:7" ht="15.95" customHeight="1">
      <c r="A19" s="64" t="s">
        <v>29</v>
      </c>
      <c r="B19" s="55"/>
      <c r="C19" s="56">
        <f>SUM(C15:C18)</f>
        <v>0</v>
      </c>
      <c r="D19" s="9" t="str">
        <f>Rekapitulace!A28</f>
        <v>Zařízení staveniště</v>
      </c>
      <c r="E19" s="60"/>
      <c r="F19" s="61"/>
      <c r="G19" s="56">
        <f>Rekapitulace!I28</f>
        <v>0</v>
      </c>
    </row>
    <row r="20" spans="1:7" ht="15.95" customHeight="1">
      <c r="A20" s="64"/>
      <c r="B20" s="55"/>
      <c r="C20" s="56"/>
      <c r="D20" s="9" t="str">
        <f>Rekapitulace!A29</f>
        <v>Provoz investora</v>
      </c>
      <c r="E20" s="60"/>
      <c r="F20" s="61"/>
      <c r="G20" s="56">
        <f>Rekapitulace!I29</f>
        <v>0</v>
      </c>
    </row>
    <row r="21" spans="1:7" ht="15.95" customHeight="1">
      <c r="A21" s="64" t="s">
        <v>30</v>
      </c>
      <c r="B21" s="55"/>
      <c r="C21" s="56">
        <f>HZS</f>
        <v>0</v>
      </c>
      <c r="D21" s="9" t="str">
        <f>Rekapitulace!A30</f>
        <v>Kompletační činnost (IČD)</v>
      </c>
      <c r="E21" s="60"/>
      <c r="F21" s="61"/>
      <c r="G21" s="56">
        <f>Rekapitulace!I30</f>
        <v>0</v>
      </c>
    </row>
    <row r="22" spans="1:7" ht="15.95" customHeight="1">
      <c r="A22" s="65" t="s">
        <v>31</v>
      </c>
      <c r="B22" s="66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>
      <c r="A23" s="210" t="s">
        <v>33</v>
      </c>
      <c r="B23" s="211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>
      <c r="A25" s="65" t="s">
        <v>38</v>
      </c>
      <c r="B25" s="66"/>
      <c r="C25" s="76"/>
      <c r="D25" s="66" t="s">
        <v>38</v>
      </c>
      <c r="E25" s="77"/>
      <c r="F25" s="78" t="s">
        <v>38</v>
      </c>
      <c r="G25" s="79"/>
    </row>
    <row r="26" spans="1:7" ht="37.5" customHeight="1">
      <c r="A26" s="65" t="s">
        <v>39</v>
      </c>
      <c r="B26" s="80"/>
      <c r="C26" s="76"/>
      <c r="D26" s="66" t="s">
        <v>39</v>
      </c>
      <c r="E26" s="77"/>
      <c r="F26" s="78" t="s">
        <v>39</v>
      </c>
      <c r="G26" s="79"/>
    </row>
    <row r="27" spans="1:7">
      <c r="A27" s="65"/>
      <c r="B27" s="81"/>
      <c r="C27" s="76"/>
      <c r="D27" s="66"/>
      <c r="E27" s="77"/>
      <c r="F27" s="78"/>
      <c r="G27" s="79"/>
    </row>
    <row r="28" spans="1:7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>
      <c r="A29" s="65"/>
      <c r="B29" s="66"/>
      <c r="C29" s="83"/>
      <c r="D29" s="84"/>
      <c r="E29" s="83"/>
      <c r="F29" s="66"/>
      <c r="G29" s="79"/>
    </row>
    <row r="30" spans="1:7">
      <c r="A30" s="85" t="s">
        <v>42</v>
      </c>
      <c r="B30" s="86"/>
      <c r="C30" s="87">
        <v>21</v>
      </c>
      <c r="D30" s="86" t="s">
        <v>43</v>
      </c>
      <c r="E30" s="88"/>
      <c r="F30" s="212">
        <f>C23-F32</f>
        <v>0</v>
      </c>
      <c r="G30" s="213"/>
    </row>
    <row r="31" spans="1:7">
      <c r="A31" s="85" t="s">
        <v>44</v>
      </c>
      <c r="B31" s="86"/>
      <c r="C31" s="87">
        <f>SazbaDPH1</f>
        <v>21</v>
      </c>
      <c r="D31" s="86" t="s">
        <v>45</v>
      </c>
      <c r="E31" s="88"/>
      <c r="F31" s="212">
        <f>ROUND(PRODUCT(F30,C31/100),0)</f>
        <v>0</v>
      </c>
      <c r="G31" s="213"/>
    </row>
    <row r="32" spans="1:7">
      <c r="A32" s="85" t="s">
        <v>42</v>
      </c>
      <c r="B32" s="86"/>
      <c r="C32" s="87">
        <v>0</v>
      </c>
      <c r="D32" s="86" t="s">
        <v>45</v>
      </c>
      <c r="E32" s="88"/>
      <c r="F32" s="212">
        <v>0</v>
      </c>
      <c r="G32" s="213"/>
    </row>
    <row r="33" spans="1:8">
      <c r="A33" s="85" t="s">
        <v>44</v>
      </c>
      <c r="B33" s="89"/>
      <c r="C33" s="90">
        <f>SazbaDPH2</f>
        <v>0</v>
      </c>
      <c r="D33" s="86" t="s">
        <v>45</v>
      </c>
      <c r="E33" s="61"/>
      <c r="F33" s="212">
        <f>ROUND(PRODUCT(F32,C33/100),0)</f>
        <v>0</v>
      </c>
      <c r="G33" s="213"/>
    </row>
    <row r="34" spans="1:8" s="94" customFormat="1" ht="19.5" customHeight="1" thickBot="1">
      <c r="A34" s="91" t="s">
        <v>46</v>
      </c>
      <c r="B34" s="92"/>
      <c r="C34" s="92"/>
      <c r="D34" s="92"/>
      <c r="E34" s="93"/>
      <c r="F34" s="214">
        <f>ROUND(SUM(F30:F33),0)</f>
        <v>0</v>
      </c>
      <c r="G34" s="215"/>
    </row>
    <row r="36" spans="1:8">
      <c r="A36" s="95" t="s">
        <v>47</v>
      </c>
      <c r="B36" s="95"/>
      <c r="C36" s="95"/>
      <c r="D36" s="95"/>
      <c r="E36" s="95"/>
      <c r="F36" s="95"/>
      <c r="G36" s="95"/>
      <c r="H36" t="s">
        <v>5</v>
      </c>
    </row>
    <row r="37" spans="1:8" ht="14.25" customHeight="1">
      <c r="A37" s="95"/>
      <c r="B37" s="206"/>
      <c r="C37" s="206"/>
      <c r="D37" s="206"/>
      <c r="E37" s="206"/>
      <c r="F37" s="206"/>
      <c r="G37" s="206"/>
      <c r="H37" t="s">
        <v>5</v>
      </c>
    </row>
    <row r="38" spans="1:8" ht="12.75" customHeight="1">
      <c r="A38" s="96"/>
      <c r="B38" s="206"/>
      <c r="C38" s="206"/>
      <c r="D38" s="206"/>
      <c r="E38" s="206"/>
      <c r="F38" s="206"/>
      <c r="G38" s="206"/>
      <c r="H38" t="s">
        <v>5</v>
      </c>
    </row>
    <row r="39" spans="1:8">
      <c r="A39" s="96"/>
      <c r="B39" s="206"/>
      <c r="C39" s="206"/>
      <c r="D39" s="206"/>
      <c r="E39" s="206"/>
      <c r="F39" s="206"/>
      <c r="G39" s="206"/>
      <c r="H39" t="s">
        <v>5</v>
      </c>
    </row>
    <row r="40" spans="1:8">
      <c r="A40" s="96"/>
      <c r="B40" s="206"/>
      <c r="C40" s="206"/>
      <c r="D40" s="206"/>
      <c r="E40" s="206"/>
      <c r="F40" s="206"/>
      <c r="G40" s="206"/>
      <c r="H40" t="s">
        <v>5</v>
      </c>
    </row>
    <row r="41" spans="1:8">
      <c r="A41" s="96"/>
      <c r="B41" s="206"/>
      <c r="C41" s="206"/>
      <c r="D41" s="206"/>
      <c r="E41" s="206"/>
      <c r="F41" s="206"/>
      <c r="G41" s="206"/>
      <c r="H41" t="s">
        <v>5</v>
      </c>
    </row>
    <row r="42" spans="1:8">
      <c r="A42" s="96"/>
      <c r="B42" s="206"/>
      <c r="C42" s="206"/>
      <c r="D42" s="206"/>
      <c r="E42" s="206"/>
      <c r="F42" s="206"/>
      <c r="G42" s="206"/>
      <c r="H42" t="s">
        <v>5</v>
      </c>
    </row>
    <row r="43" spans="1:8">
      <c r="A43" s="96"/>
      <c r="B43" s="206"/>
      <c r="C43" s="206"/>
      <c r="D43" s="206"/>
      <c r="E43" s="206"/>
      <c r="F43" s="206"/>
      <c r="G43" s="206"/>
      <c r="H43" t="s">
        <v>5</v>
      </c>
    </row>
    <row r="44" spans="1:8">
      <c r="A44" s="96"/>
      <c r="B44" s="206"/>
      <c r="C44" s="206"/>
      <c r="D44" s="206"/>
      <c r="E44" s="206"/>
      <c r="F44" s="206"/>
      <c r="G44" s="206"/>
      <c r="H44" t="s">
        <v>5</v>
      </c>
    </row>
    <row r="45" spans="1:8" ht="0.75" customHeight="1">
      <c r="A45" s="96"/>
      <c r="B45" s="206"/>
      <c r="C45" s="206"/>
      <c r="D45" s="206"/>
      <c r="E45" s="206"/>
      <c r="F45" s="206"/>
      <c r="G45" s="206"/>
      <c r="H45" t="s">
        <v>5</v>
      </c>
    </row>
    <row r="46" spans="1:8">
      <c r="B46" s="205"/>
      <c r="C46" s="205"/>
      <c r="D46" s="205"/>
      <c r="E46" s="205"/>
      <c r="F46" s="205"/>
      <c r="G46" s="205"/>
    </row>
    <row r="47" spans="1:8">
      <c r="B47" s="205"/>
      <c r="C47" s="205"/>
      <c r="D47" s="205"/>
      <c r="E47" s="205"/>
      <c r="F47" s="205"/>
      <c r="G47" s="205"/>
    </row>
    <row r="48" spans="1:8">
      <c r="B48" s="205"/>
      <c r="C48" s="205"/>
      <c r="D48" s="205"/>
      <c r="E48" s="205"/>
      <c r="F48" s="205"/>
      <c r="G48" s="205"/>
    </row>
    <row r="49" spans="2:7">
      <c r="B49" s="205"/>
      <c r="C49" s="205"/>
      <c r="D49" s="205"/>
      <c r="E49" s="205"/>
      <c r="F49" s="205"/>
      <c r="G49" s="205"/>
    </row>
    <row r="50" spans="2:7">
      <c r="B50" s="205"/>
      <c r="C50" s="205"/>
      <c r="D50" s="205"/>
      <c r="E50" s="205"/>
      <c r="F50" s="205"/>
      <c r="G50" s="205"/>
    </row>
    <row r="51" spans="2:7">
      <c r="B51" s="205"/>
      <c r="C51" s="205"/>
      <c r="D51" s="205"/>
      <c r="E51" s="205"/>
      <c r="F51" s="205"/>
      <c r="G51" s="205"/>
    </row>
    <row r="52" spans="2:7">
      <c r="B52" s="205"/>
      <c r="C52" s="205"/>
      <c r="D52" s="205"/>
      <c r="E52" s="205"/>
      <c r="F52" s="205"/>
      <c r="G52" s="205"/>
    </row>
    <row r="53" spans="2:7">
      <c r="B53" s="205"/>
      <c r="C53" s="205"/>
      <c r="D53" s="205"/>
      <c r="E53" s="205"/>
      <c r="F53" s="205"/>
      <c r="G53" s="205"/>
    </row>
    <row r="54" spans="2:7">
      <c r="B54" s="205"/>
      <c r="C54" s="205"/>
      <c r="D54" s="205"/>
      <c r="E54" s="205"/>
      <c r="F54" s="205"/>
      <c r="G54" s="205"/>
    </row>
    <row r="55" spans="2:7">
      <c r="B55" s="205"/>
      <c r="C55" s="205"/>
      <c r="D55" s="205"/>
      <c r="E55" s="205"/>
      <c r="F55" s="205"/>
      <c r="G55" s="205"/>
    </row>
  </sheetData>
  <mergeCells count="22">
    <mergeCell ref="C8:E8"/>
    <mergeCell ref="C10:E10"/>
    <mergeCell ref="C12:E12"/>
    <mergeCell ref="B46:G46"/>
    <mergeCell ref="A23:B23"/>
    <mergeCell ref="F30:G30"/>
    <mergeCell ref="F31:G31"/>
    <mergeCell ref="F32:G32"/>
    <mergeCell ref="F33:G33"/>
    <mergeCell ref="F34:G34"/>
    <mergeCell ref="B47:G47"/>
    <mergeCell ref="B48:G48"/>
    <mergeCell ref="B37:G45"/>
    <mergeCell ref="B53:G53"/>
    <mergeCell ref="C9:E9"/>
    <mergeCell ref="C11:E11"/>
    <mergeCell ref="B54:G54"/>
    <mergeCell ref="B55:G55"/>
    <mergeCell ref="B49:G49"/>
    <mergeCell ref="B50:G50"/>
    <mergeCell ref="B51:G51"/>
    <mergeCell ref="B52:G52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83"/>
  <sheetViews>
    <sheetView workbookViewId="0">
      <selection activeCell="H32" sqref="H32:I32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>
      <c r="A1" s="218" t="s">
        <v>48</v>
      </c>
      <c r="B1" s="219"/>
      <c r="C1" s="97" t="str">
        <f>CONCATENATE(cislostavby," ",nazevstavby)</f>
        <v>2013/084 Matěřská škola Jeronýmova ul., Třeboň</v>
      </c>
      <c r="D1" s="98"/>
      <c r="E1" s="99"/>
      <c r="F1" s="98"/>
      <c r="G1" s="100" t="s">
        <v>49</v>
      </c>
      <c r="H1" s="101" t="s">
        <v>79</v>
      </c>
      <c r="I1" s="102"/>
    </row>
    <row r="2" spans="1:9" ht="13.5" thickBot="1">
      <c r="A2" s="220" t="s">
        <v>50</v>
      </c>
      <c r="B2" s="221"/>
      <c r="C2" s="103" t="str">
        <f>CONCATENATE(cisloobjektu," ",nazevobjektu)</f>
        <v>02 Přístřešek</v>
      </c>
      <c r="D2" s="104"/>
      <c r="E2" s="105"/>
      <c r="F2" s="104"/>
      <c r="G2" s="222" t="s">
        <v>80</v>
      </c>
      <c r="H2" s="223"/>
      <c r="I2" s="224"/>
    </row>
    <row r="3" spans="1:9" ht="13.5" thickTop="1">
      <c r="A3" s="77"/>
      <c r="B3" s="77"/>
      <c r="C3" s="77"/>
      <c r="D3" s="77"/>
      <c r="E3" s="77"/>
      <c r="F3" s="66"/>
      <c r="G3" s="77"/>
      <c r="H3" s="77"/>
      <c r="I3" s="77"/>
    </row>
    <row r="4" spans="1:9" ht="19.5" customHeight="1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9" ht="13.5" thickBot="1">
      <c r="A5" s="77"/>
      <c r="B5" s="77"/>
      <c r="C5" s="77"/>
      <c r="D5" s="77"/>
      <c r="E5" s="77"/>
      <c r="F5" s="77"/>
      <c r="G5" s="77"/>
      <c r="H5" s="77"/>
      <c r="I5" s="77"/>
    </row>
    <row r="6" spans="1:9" s="35" customFormat="1" ht="13.5" thickBot="1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30</v>
      </c>
    </row>
    <row r="7" spans="1:9" s="35" customFormat="1">
      <c r="A7" s="200" t="str">
        <f>Položky!B7</f>
        <v>61</v>
      </c>
      <c r="B7" s="115" t="str">
        <f>Položky!C7</f>
        <v>Upravy povrchů vnitřní</v>
      </c>
      <c r="C7" s="66"/>
      <c r="D7" s="116"/>
      <c r="E7" s="201">
        <f>Položky!BA15</f>
        <v>0</v>
      </c>
      <c r="F7" s="202">
        <f>Položky!BB15</f>
        <v>0</v>
      </c>
      <c r="G7" s="202">
        <f>Položky!BC15</f>
        <v>0</v>
      </c>
      <c r="H7" s="202">
        <f>Položky!BD15</f>
        <v>0</v>
      </c>
      <c r="I7" s="203">
        <f>Položky!BE15</f>
        <v>0</v>
      </c>
    </row>
    <row r="8" spans="1:9" s="35" customFormat="1">
      <c r="A8" s="200" t="str">
        <f>Položky!B16</f>
        <v>62</v>
      </c>
      <c r="B8" s="115" t="str">
        <f>Položky!C16</f>
        <v>Úpravy povrchů vnější</v>
      </c>
      <c r="C8" s="66"/>
      <c r="D8" s="116"/>
      <c r="E8" s="201">
        <f>Položky!BA36</f>
        <v>0</v>
      </c>
      <c r="F8" s="202">
        <f>Položky!BB36</f>
        <v>0</v>
      </c>
      <c r="G8" s="202">
        <f>Položky!BC36</f>
        <v>0</v>
      </c>
      <c r="H8" s="202">
        <f>Položky!BD36</f>
        <v>0</v>
      </c>
      <c r="I8" s="203">
        <f>Položky!BE36</f>
        <v>0</v>
      </c>
    </row>
    <row r="9" spans="1:9" s="35" customFormat="1">
      <c r="A9" s="200" t="str">
        <f>Položky!B37</f>
        <v>63</v>
      </c>
      <c r="B9" s="115" t="str">
        <f>Položky!C37</f>
        <v>Podlahy a podlahové konstrukce</v>
      </c>
      <c r="C9" s="66"/>
      <c r="D9" s="116"/>
      <c r="E9" s="201">
        <f>Položky!BA40</f>
        <v>0</v>
      </c>
      <c r="F9" s="202">
        <f>Položky!BB40</f>
        <v>0</v>
      </c>
      <c r="G9" s="202">
        <f>Položky!BC40</f>
        <v>0</v>
      </c>
      <c r="H9" s="202">
        <f>Položky!BD40</f>
        <v>0</v>
      </c>
      <c r="I9" s="203">
        <f>Položky!BE40</f>
        <v>0</v>
      </c>
    </row>
    <row r="10" spans="1:9" s="35" customFormat="1">
      <c r="A10" s="200" t="str">
        <f>Položky!B41</f>
        <v>64</v>
      </c>
      <c r="B10" s="115" t="str">
        <f>Položky!C41</f>
        <v>Výplně otvorů</v>
      </c>
      <c r="C10" s="66"/>
      <c r="D10" s="116"/>
      <c r="E10" s="201">
        <f>Položky!BA44</f>
        <v>0</v>
      </c>
      <c r="F10" s="202">
        <f>Položky!BB44</f>
        <v>0</v>
      </c>
      <c r="G10" s="202">
        <f>Položky!BC44</f>
        <v>0</v>
      </c>
      <c r="H10" s="202">
        <f>Položky!BD44</f>
        <v>0</v>
      </c>
      <c r="I10" s="203">
        <f>Položky!BE44</f>
        <v>0</v>
      </c>
    </row>
    <row r="11" spans="1:9" s="35" customFormat="1">
      <c r="A11" s="200" t="str">
        <f>Položky!B45</f>
        <v>94</v>
      </c>
      <c r="B11" s="115" t="str">
        <f>Položky!C45</f>
        <v>Lešení a stavební výtahy</v>
      </c>
      <c r="C11" s="66"/>
      <c r="D11" s="116"/>
      <c r="E11" s="201">
        <f>Položky!BA54</f>
        <v>0</v>
      </c>
      <c r="F11" s="202">
        <f>Položky!BB54</f>
        <v>0</v>
      </c>
      <c r="G11" s="202">
        <f>Položky!BC54</f>
        <v>0</v>
      </c>
      <c r="H11" s="202">
        <f>Položky!BD54</f>
        <v>0</v>
      </c>
      <c r="I11" s="203">
        <f>Položky!BE54</f>
        <v>0</v>
      </c>
    </row>
    <row r="12" spans="1:9" s="35" customFormat="1">
      <c r="A12" s="200" t="str">
        <f>Položky!B55</f>
        <v>95</v>
      </c>
      <c r="B12" s="115" t="str">
        <f>Položky!C55</f>
        <v>Dokončovací konstrukce na pozemních stavbách</v>
      </c>
      <c r="C12" s="66"/>
      <c r="D12" s="116"/>
      <c r="E12" s="201">
        <f>Položky!BA58</f>
        <v>0</v>
      </c>
      <c r="F12" s="202">
        <f>Položky!BB58</f>
        <v>0</v>
      </c>
      <c r="G12" s="202">
        <f>Položky!BC58</f>
        <v>0</v>
      </c>
      <c r="H12" s="202">
        <f>Položky!BD58</f>
        <v>0</v>
      </c>
      <c r="I12" s="203">
        <f>Položky!BE58</f>
        <v>0</v>
      </c>
    </row>
    <row r="13" spans="1:9" s="35" customFormat="1">
      <c r="A13" s="200" t="str">
        <f>Položky!B59</f>
        <v>96</v>
      </c>
      <c r="B13" s="115" t="str">
        <f>Položky!C59</f>
        <v>Bourání konstrukcí</v>
      </c>
      <c r="C13" s="66"/>
      <c r="D13" s="116"/>
      <c r="E13" s="201">
        <f>Položky!BA82</f>
        <v>0</v>
      </c>
      <c r="F13" s="202">
        <f>Položky!BB82</f>
        <v>0</v>
      </c>
      <c r="G13" s="202">
        <f>Položky!BC82</f>
        <v>0</v>
      </c>
      <c r="H13" s="202">
        <f>Položky!BD82</f>
        <v>0</v>
      </c>
      <c r="I13" s="203">
        <f>Položky!BE82</f>
        <v>0</v>
      </c>
    </row>
    <row r="14" spans="1:9" s="35" customFormat="1">
      <c r="A14" s="200" t="str">
        <f>Položky!B83</f>
        <v>99</v>
      </c>
      <c r="B14" s="115" t="str">
        <f>Položky!C83</f>
        <v>Staveništní přesun hmot</v>
      </c>
      <c r="C14" s="66"/>
      <c r="D14" s="116"/>
      <c r="E14" s="201">
        <f>Položky!BA85</f>
        <v>0</v>
      </c>
      <c r="F14" s="202">
        <f>Položky!BB85</f>
        <v>0</v>
      </c>
      <c r="G14" s="202">
        <f>Položky!BC85</f>
        <v>0</v>
      </c>
      <c r="H14" s="202">
        <f>Položky!BD85</f>
        <v>0</v>
      </c>
      <c r="I14" s="203">
        <f>Položky!BE85</f>
        <v>0</v>
      </c>
    </row>
    <row r="15" spans="1:9" s="35" customFormat="1">
      <c r="A15" s="200" t="str">
        <f>Položky!B86</f>
        <v>764</v>
      </c>
      <c r="B15" s="115" t="str">
        <f>Položky!C86</f>
        <v>Konstrukce klempířské</v>
      </c>
      <c r="C15" s="66"/>
      <c r="D15" s="116"/>
      <c r="E15" s="201">
        <f>Položky!BA99</f>
        <v>0</v>
      </c>
      <c r="F15" s="202">
        <f>Položky!BB99</f>
        <v>0</v>
      </c>
      <c r="G15" s="202">
        <f>Položky!BC99</f>
        <v>0</v>
      </c>
      <c r="H15" s="202">
        <f>Položky!BD99</f>
        <v>0</v>
      </c>
      <c r="I15" s="203">
        <f>Položky!BE99</f>
        <v>0</v>
      </c>
    </row>
    <row r="16" spans="1:9" s="35" customFormat="1">
      <c r="A16" s="200" t="str">
        <f>Položky!B100</f>
        <v>766</v>
      </c>
      <c r="B16" s="115" t="str">
        <f>Položky!C100</f>
        <v>Konstrukce truhlářské</v>
      </c>
      <c r="C16" s="66"/>
      <c r="D16" s="116"/>
      <c r="E16" s="201">
        <f>Položky!BA114</f>
        <v>0</v>
      </c>
      <c r="F16" s="202">
        <f>Položky!BB114</f>
        <v>0</v>
      </c>
      <c r="G16" s="202">
        <f>Položky!BC114</f>
        <v>0</v>
      </c>
      <c r="H16" s="202">
        <f>Položky!BD114</f>
        <v>0</v>
      </c>
      <c r="I16" s="203">
        <f>Položky!BE114</f>
        <v>0</v>
      </c>
    </row>
    <row r="17" spans="1:57" s="35" customFormat="1">
      <c r="A17" s="200" t="str">
        <f>Položky!B115</f>
        <v>783</v>
      </c>
      <c r="B17" s="115" t="str">
        <f>Položky!C115</f>
        <v>Nátěry</v>
      </c>
      <c r="C17" s="66"/>
      <c r="D17" s="116"/>
      <c r="E17" s="201">
        <f>Položky!BA118</f>
        <v>0</v>
      </c>
      <c r="F17" s="202">
        <f>Položky!BB118</f>
        <v>0</v>
      </c>
      <c r="G17" s="202">
        <f>Položky!BC118</f>
        <v>0</v>
      </c>
      <c r="H17" s="202">
        <f>Položky!BD118</f>
        <v>0</v>
      </c>
      <c r="I17" s="203">
        <f>Položky!BE118</f>
        <v>0</v>
      </c>
    </row>
    <row r="18" spans="1:57" s="35" customFormat="1" ht="13.5" thickBot="1">
      <c r="A18" s="200" t="str">
        <f>Položky!B119</f>
        <v>784</v>
      </c>
      <c r="B18" s="115" t="str">
        <f>Položky!C119</f>
        <v>Malby</v>
      </c>
      <c r="C18" s="66"/>
      <c r="D18" s="116"/>
      <c r="E18" s="201">
        <f>Položky!BA125</f>
        <v>0</v>
      </c>
      <c r="F18" s="202">
        <f>Položky!BB125</f>
        <v>0</v>
      </c>
      <c r="G18" s="202">
        <f>Položky!BC125</f>
        <v>0</v>
      </c>
      <c r="H18" s="202">
        <f>Položky!BD125</f>
        <v>0</v>
      </c>
      <c r="I18" s="203">
        <f>Položky!BE125</f>
        <v>0</v>
      </c>
    </row>
    <row r="19" spans="1:57" s="123" customFormat="1" ht="13.5" thickBot="1">
      <c r="A19" s="117"/>
      <c r="B19" s="118" t="s">
        <v>57</v>
      </c>
      <c r="C19" s="118"/>
      <c r="D19" s="119"/>
      <c r="E19" s="120">
        <f>SUM(E7:E18)</f>
        <v>0</v>
      </c>
      <c r="F19" s="121">
        <f>SUM(F7:F18)</f>
        <v>0</v>
      </c>
      <c r="G19" s="121">
        <f>SUM(G7:G18)</f>
        <v>0</v>
      </c>
      <c r="H19" s="121">
        <f>SUM(H7:H18)</f>
        <v>0</v>
      </c>
      <c r="I19" s="122">
        <f>SUM(I7:I18)</f>
        <v>0</v>
      </c>
    </row>
    <row r="20" spans="1:57">
      <c r="A20" s="66"/>
      <c r="B20" s="66"/>
      <c r="C20" s="66"/>
      <c r="D20" s="66"/>
      <c r="E20" s="66"/>
      <c r="F20" s="66"/>
      <c r="G20" s="66"/>
      <c r="H20" s="66"/>
      <c r="I20" s="66"/>
    </row>
    <row r="21" spans="1:57" ht="19.5" customHeight="1">
      <c r="A21" s="107" t="s">
        <v>58</v>
      </c>
      <c r="B21" s="107"/>
      <c r="C21" s="107"/>
      <c r="D21" s="107"/>
      <c r="E21" s="107"/>
      <c r="F21" s="107"/>
      <c r="G21" s="124"/>
      <c r="H21" s="107"/>
      <c r="I21" s="107"/>
      <c r="BA21" s="41"/>
      <c r="BB21" s="41"/>
      <c r="BC21" s="41"/>
      <c r="BD21" s="41"/>
      <c r="BE21" s="41"/>
    </row>
    <row r="22" spans="1:57" ht="13.5" thickBot="1">
      <c r="A22" s="77"/>
      <c r="B22" s="77"/>
      <c r="C22" s="77"/>
      <c r="D22" s="77"/>
      <c r="E22" s="77"/>
      <c r="F22" s="77"/>
      <c r="G22" s="77"/>
      <c r="H22" s="77"/>
      <c r="I22" s="77"/>
    </row>
    <row r="23" spans="1:57">
      <c r="A23" s="71" t="s">
        <v>59</v>
      </c>
      <c r="B23" s="72"/>
      <c r="C23" s="72"/>
      <c r="D23" s="125"/>
      <c r="E23" s="126" t="s">
        <v>60</v>
      </c>
      <c r="F23" s="127" t="s">
        <v>61</v>
      </c>
      <c r="G23" s="128" t="s">
        <v>62</v>
      </c>
      <c r="H23" s="129"/>
      <c r="I23" s="130" t="s">
        <v>60</v>
      </c>
    </row>
    <row r="24" spans="1:57">
      <c r="A24" s="64" t="s">
        <v>245</v>
      </c>
      <c r="B24" s="55"/>
      <c r="C24" s="55"/>
      <c r="D24" s="131"/>
      <c r="E24" s="132"/>
      <c r="F24" s="133"/>
      <c r="G24" s="134">
        <f t="shared" ref="G24:G31" si="0">CHOOSE(BA24+1,HSV+PSV,HSV+PSV+Mont,HSV+PSV+Dodavka+Mont,HSV,PSV,Mont,Dodavka,Mont+Dodavka,0)</f>
        <v>0</v>
      </c>
      <c r="H24" s="135"/>
      <c r="I24" s="136">
        <f t="shared" ref="I24:I31" si="1">E24+F24*G24/100</f>
        <v>0</v>
      </c>
      <c r="BA24">
        <v>0</v>
      </c>
    </row>
    <row r="25" spans="1:57">
      <c r="A25" s="64" t="s">
        <v>246</v>
      </c>
      <c r="B25" s="55"/>
      <c r="C25" s="55"/>
      <c r="D25" s="131"/>
      <c r="E25" s="132"/>
      <c r="F25" s="133"/>
      <c r="G25" s="134">
        <f t="shared" si="0"/>
        <v>0</v>
      </c>
      <c r="H25" s="135"/>
      <c r="I25" s="136">
        <f t="shared" si="1"/>
        <v>0</v>
      </c>
      <c r="BA25">
        <v>0</v>
      </c>
    </row>
    <row r="26" spans="1:57">
      <c r="A26" s="64" t="s">
        <v>247</v>
      </c>
      <c r="B26" s="55"/>
      <c r="C26" s="55"/>
      <c r="D26" s="131"/>
      <c r="E26" s="132"/>
      <c r="F26" s="133"/>
      <c r="G26" s="134">
        <f t="shared" si="0"/>
        <v>0</v>
      </c>
      <c r="H26" s="135"/>
      <c r="I26" s="136">
        <f t="shared" si="1"/>
        <v>0</v>
      </c>
      <c r="BA26">
        <v>0</v>
      </c>
    </row>
    <row r="27" spans="1:57">
      <c r="A27" s="64" t="s">
        <v>248</v>
      </c>
      <c r="B27" s="55"/>
      <c r="C27" s="55"/>
      <c r="D27" s="131"/>
      <c r="E27" s="132"/>
      <c r="F27" s="133"/>
      <c r="G27" s="134">
        <f t="shared" si="0"/>
        <v>0</v>
      </c>
      <c r="H27" s="135"/>
      <c r="I27" s="136">
        <f t="shared" si="1"/>
        <v>0</v>
      </c>
      <c r="BA27">
        <v>0</v>
      </c>
    </row>
    <row r="28" spans="1:57">
      <c r="A28" s="64" t="s">
        <v>249</v>
      </c>
      <c r="B28" s="55"/>
      <c r="C28" s="55"/>
      <c r="D28" s="131"/>
      <c r="E28" s="132"/>
      <c r="F28" s="133"/>
      <c r="G28" s="134">
        <f t="shared" si="0"/>
        <v>0</v>
      </c>
      <c r="H28" s="135"/>
      <c r="I28" s="136">
        <f t="shared" si="1"/>
        <v>0</v>
      </c>
      <c r="BA28">
        <v>1</v>
      </c>
    </row>
    <row r="29" spans="1:57">
      <c r="A29" s="64" t="s">
        <v>250</v>
      </c>
      <c r="B29" s="55"/>
      <c r="C29" s="55"/>
      <c r="D29" s="131"/>
      <c r="E29" s="132"/>
      <c r="F29" s="133"/>
      <c r="G29" s="134">
        <f t="shared" si="0"/>
        <v>0</v>
      </c>
      <c r="H29" s="135"/>
      <c r="I29" s="136">
        <f t="shared" si="1"/>
        <v>0</v>
      </c>
      <c r="BA29">
        <v>1</v>
      </c>
    </row>
    <row r="30" spans="1:57">
      <c r="A30" s="64" t="s">
        <v>251</v>
      </c>
      <c r="B30" s="55"/>
      <c r="C30" s="55"/>
      <c r="D30" s="131"/>
      <c r="E30" s="132"/>
      <c r="F30" s="133"/>
      <c r="G30" s="134">
        <f t="shared" si="0"/>
        <v>0</v>
      </c>
      <c r="H30" s="135"/>
      <c r="I30" s="136">
        <f t="shared" si="1"/>
        <v>0</v>
      </c>
      <c r="BA30">
        <v>2</v>
      </c>
    </row>
    <row r="31" spans="1:57">
      <c r="A31" s="64" t="s">
        <v>252</v>
      </c>
      <c r="B31" s="55"/>
      <c r="C31" s="55"/>
      <c r="D31" s="131"/>
      <c r="E31" s="132"/>
      <c r="F31" s="133"/>
      <c r="G31" s="134">
        <f t="shared" si="0"/>
        <v>0</v>
      </c>
      <c r="H31" s="135"/>
      <c r="I31" s="136">
        <f t="shared" si="1"/>
        <v>0</v>
      </c>
      <c r="BA31">
        <v>2</v>
      </c>
    </row>
    <row r="32" spans="1:57" ht="13.5" thickBot="1">
      <c r="A32" s="137"/>
      <c r="B32" s="138" t="s">
        <v>63</v>
      </c>
      <c r="C32" s="139"/>
      <c r="D32" s="140"/>
      <c r="E32" s="141"/>
      <c r="F32" s="142"/>
      <c r="G32" s="142"/>
      <c r="H32" s="216">
        <f>SUM(I24:I31)</f>
        <v>0</v>
      </c>
      <c r="I32" s="217"/>
    </row>
    <row r="34" spans="2:9">
      <c r="B34" s="123"/>
      <c r="F34" s="143"/>
      <c r="G34" s="144"/>
      <c r="H34" s="144"/>
      <c r="I34" s="145"/>
    </row>
    <row r="35" spans="2:9">
      <c r="F35" s="143"/>
      <c r="G35" s="144"/>
      <c r="H35" s="144"/>
      <c r="I35" s="145"/>
    </row>
    <row r="36" spans="2:9">
      <c r="F36" s="143"/>
      <c r="G36" s="144"/>
      <c r="H36" s="144"/>
      <c r="I36" s="145"/>
    </row>
    <row r="37" spans="2:9">
      <c r="F37" s="143"/>
      <c r="G37" s="144"/>
      <c r="H37" s="144"/>
      <c r="I37" s="145"/>
    </row>
    <row r="38" spans="2:9">
      <c r="F38" s="143"/>
      <c r="G38" s="144"/>
      <c r="H38" s="144"/>
      <c r="I38" s="145"/>
    </row>
    <row r="39" spans="2:9">
      <c r="F39" s="143"/>
      <c r="G39" s="144"/>
      <c r="H39" s="144"/>
      <c r="I39" s="145"/>
    </row>
    <row r="40" spans="2:9">
      <c r="F40" s="143"/>
      <c r="G40" s="144"/>
      <c r="H40" s="144"/>
      <c r="I40" s="145"/>
    </row>
    <row r="41" spans="2:9">
      <c r="F41" s="143"/>
      <c r="G41" s="144"/>
      <c r="H41" s="144"/>
      <c r="I41" s="145"/>
    </row>
    <row r="42" spans="2:9">
      <c r="F42" s="143"/>
      <c r="G42" s="144"/>
      <c r="H42" s="144"/>
      <c r="I42" s="145"/>
    </row>
    <row r="43" spans="2:9">
      <c r="F43" s="143"/>
      <c r="G43" s="144"/>
      <c r="H43" s="144"/>
      <c r="I43" s="145"/>
    </row>
    <row r="44" spans="2:9">
      <c r="F44" s="143"/>
      <c r="G44" s="144"/>
      <c r="H44" s="144"/>
      <c r="I44" s="145"/>
    </row>
    <row r="45" spans="2:9">
      <c r="F45" s="143"/>
      <c r="G45" s="144"/>
      <c r="H45" s="144"/>
      <c r="I45" s="145"/>
    </row>
    <row r="46" spans="2:9">
      <c r="F46" s="143"/>
      <c r="G46" s="144"/>
      <c r="H46" s="144"/>
      <c r="I46" s="145"/>
    </row>
    <row r="47" spans="2:9">
      <c r="F47" s="143"/>
      <c r="G47" s="144"/>
      <c r="H47" s="144"/>
      <c r="I47" s="145"/>
    </row>
    <row r="48" spans="2:9">
      <c r="F48" s="143"/>
      <c r="G48" s="144"/>
      <c r="H48" s="144"/>
      <c r="I48" s="145"/>
    </row>
    <row r="49" spans="6:9">
      <c r="F49" s="143"/>
      <c r="G49" s="144"/>
      <c r="H49" s="144"/>
      <c r="I49" s="145"/>
    </row>
    <row r="50" spans="6:9">
      <c r="F50" s="143"/>
      <c r="G50" s="144"/>
      <c r="H50" s="144"/>
      <c r="I50" s="145"/>
    </row>
    <row r="51" spans="6:9">
      <c r="F51" s="143"/>
      <c r="G51" s="144"/>
      <c r="H51" s="144"/>
      <c r="I51" s="145"/>
    </row>
    <row r="52" spans="6:9">
      <c r="F52" s="143"/>
      <c r="G52" s="144"/>
      <c r="H52" s="144"/>
      <c r="I52" s="145"/>
    </row>
    <row r="53" spans="6:9">
      <c r="F53" s="143"/>
      <c r="G53" s="144"/>
      <c r="H53" s="144"/>
      <c r="I53" s="145"/>
    </row>
    <row r="54" spans="6:9">
      <c r="F54" s="143"/>
      <c r="G54" s="144"/>
      <c r="H54" s="144"/>
      <c r="I54" s="145"/>
    </row>
    <row r="55" spans="6:9">
      <c r="F55" s="143"/>
      <c r="G55" s="144"/>
      <c r="H55" s="144"/>
      <c r="I55" s="145"/>
    </row>
    <row r="56" spans="6:9">
      <c r="F56" s="143"/>
      <c r="G56" s="144"/>
      <c r="H56" s="144"/>
      <c r="I56" s="145"/>
    </row>
    <row r="57" spans="6:9">
      <c r="F57" s="143"/>
      <c r="G57" s="144"/>
      <c r="H57" s="144"/>
      <c r="I57" s="145"/>
    </row>
    <row r="58" spans="6:9">
      <c r="F58" s="143"/>
      <c r="G58" s="144"/>
      <c r="H58" s="144"/>
      <c r="I58" s="145"/>
    </row>
    <row r="59" spans="6:9">
      <c r="F59" s="143"/>
      <c r="G59" s="144"/>
      <c r="H59" s="144"/>
      <c r="I59" s="145"/>
    </row>
    <row r="60" spans="6:9">
      <c r="F60" s="143"/>
      <c r="G60" s="144"/>
      <c r="H60" s="144"/>
      <c r="I60" s="145"/>
    </row>
    <row r="61" spans="6:9">
      <c r="F61" s="143"/>
      <c r="G61" s="144"/>
      <c r="H61" s="144"/>
      <c r="I61" s="145"/>
    </row>
    <row r="62" spans="6:9">
      <c r="F62" s="143"/>
      <c r="G62" s="144"/>
      <c r="H62" s="144"/>
      <c r="I62" s="145"/>
    </row>
    <row r="63" spans="6:9">
      <c r="F63" s="143"/>
      <c r="G63" s="144"/>
      <c r="H63" s="144"/>
      <c r="I63" s="145"/>
    </row>
    <row r="64" spans="6:9">
      <c r="F64" s="143"/>
      <c r="G64" s="144"/>
      <c r="H64" s="144"/>
      <c r="I64" s="145"/>
    </row>
    <row r="65" spans="6:9">
      <c r="F65" s="143"/>
      <c r="G65" s="144"/>
      <c r="H65" s="144"/>
      <c r="I65" s="145"/>
    </row>
    <row r="66" spans="6:9">
      <c r="F66" s="143"/>
      <c r="G66" s="144"/>
      <c r="H66" s="144"/>
      <c r="I66" s="145"/>
    </row>
    <row r="67" spans="6:9">
      <c r="F67" s="143"/>
      <c r="G67" s="144"/>
      <c r="H67" s="144"/>
      <c r="I67" s="145"/>
    </row>
    <row r="68" spans="6:9">
      <c r="F68" s="143"/>
      <c r="G68" s="144"/>
      <c r="H68" s="144"/>
      <c r="I68" s="145"/>
    </row>
    <row r="69" spans="6:9">
      <c r="F69" s="143"/>
      <c r="G69" s="144"/>
      <c r="H69" s="144"/>
      <c r="I69" s="145"/>
    </row>
    <row r="70" spans="6:9">
      <c r="F70" s="143"/>
      <c r="G70" s="144"/>
      <c r="H70" s="144"/>
      <c r="I70" s="145"/>
    </row>
    <row r="71" spans="6:9">
      <c r="F71" s="143"/>
      <c r="G71" s="144"/>
      <c r="H71" s="144"/>
      <c r="I71" s="145"/>
    </row>
    <row r="72" spans="6:9">
      <c r="F72" s="143"/>
      <c r="G72" s="144"/>
      <c r="H72" s="144"/>
      <c r="I72" s="145"/>
    </row>
    <row r="73" spans="6:9">
      <c r="F73" s="143"/>
      <c r="G73" s="144"/>
      <c r="H73" s="144"/>
      <c r="I73" s="145"/>
    </row>
    <row r="74" spans="6:9">
      <c r="F74" s="143"/>
      <c r="G74" s="144"/>
      <c r="H74" s="144"/>
      <c r="I74" s="145"/>
    </row>
    <row r="75" spans="6:9">
      <c r="F75" s="143"/>
      <c r="G75" s="144"/>
      <c r="H75" s="144"/>
      <c r="I75" s="145"/>
    </row>
    <row r="76" spans="6:9">
      <c r="F76" s="143"/>
      <c r="G76" s="144"/>
      <c r="H76" s="144"/>
      <c r="I76" s="145"/>
    </row>
    <row r="77" spans="6:9">
      <c r="F77" s="143"/>
      <c r="G77" s="144"/>
      <c r="H77" s="144"/>
      <c r="I77" s="145"/>
    </row>
    <row r="78" spans="6:9">
      <c r="F78" s="143"/>
      <c r="G78" s="144"/>
      <c r="H78" s="144"/>
      <c r="I78" s="145"/>
    </row>
    <row r="79" spans="6:9">
      <c r="F79" s="143"/>
      <c r="G79" s="144"/>
      <c r="H79" s="144"/>
      <c r="I79" s="145"/>
    </row>
    <row r="80" spans="6:9">
      <c r="F80" s="143"/>
      <c r="G80" s="144"/>
      <c r="H80" s="144"/>
      <c r="I80" s="145"/>
    </row>
    <row r="81" spans="6:9">
      <c r="F81" s="143"/>
      <c r="G81" s="144"/>
      <c r="H81" s="144"/>
      <c r="I81" s="145"/>
    </row>
    <row r="82" spans="6:9">
      <c r="F82" s="143"/>
      <c r="G82" s="144"/>
      <c r="H82" s="144"/>
      <c r="I82" s="145"/>
    </row>
    <row r="83" spans="6:9">
      <c r="F83" s="143"/>
      <c r="G83" s="144"/>
      <c r="H83" s="144"/>
      <c r="I83" s="145"/>
    </row>
  </sheetData>
  <mergeCells count="4">
    <mergeCell ref="H32:I32"/>
    <mergeCell ref="A1:B1"/>
    <mergeCell ref="A2:B2"/>
    <mergeCell ref="G2:I2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98"/>
  <sheetViews>
    <sheetView showGridLines="0" showZeros="0" tabSelected="1" topLeftCell="A46" zoomScaleNormal="100" workbookViewId="0">
      <selection activeCell="A125" sqref="A125"/>
    </sheetView>
  </sheetViews>
  <sheetFormatPr defaultRowHeight="12.75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94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16384" width="9.140625" style="146"/>
  </cols>
  <sheetData>
    <row r="1" spans="1:104" ht="15.75">
      <c r="A1" s="227" t="s">
        <v>76</v>
      </c>
      <c r="B1" s="227"/>
      <c r="C1" s="227"/>
      <c r="D1" s="227"/>
      <c r="E1" s="227"/>
      <c r="F1" s="227"/>
      <c r="G1" s="227"/>
    </row>
    <row r="2" spans="1:104" ht="14.25" customHeight="1" thickBot="1">
      <c r="A2" s="147"/>
      <c r="B2" s="148"/>
      <c r="C2" s="149"/>
      <c r="D2" s="149"/>
      <c r="E2" s="150"/>
      <c r="F2" s="149"/>
      <c r="G2" s="149"/>
    </row>
    <row r="3" spans="1:104" ht="13.5" thickTop="1">
      <c r="A3" s="218" t="s">
        <v>48</v>
      </c>
      <c r="B3" s="219"/>
      <c r="C3" s="97" t="str">
        <f>CONCATENATE(cislostavby," ",nazevstavby)</f>
        <v>2013/084 Matěřská škola Jeronýmova ul., Třeboň</v>
      </c>
      <c r="D3" s="151"/>
      <c r="E3" s="152" t="s">
        <v>64</v>
      </c>
      <c r="F3" s="153" t="str">
        <f>Rekapitulace!H1</f>
        <v>02</v>
      </c>
      <c r="G3" s="154"/>
    </row>
    <row r="4" spans="1:104" ht="13.5" thickBot="1">
      <c r="A4" s="228" t="s">
        <v>50</v>
      </c>
      <c r="B4" s="221"/>
      <c r="C4" s="103" t="str">
        <f>CONCATENATE(cisloobjektu," ",nazevobjektu)</f>
        <v>02 Přístřešek</v>
      </c>
      <c r="D4" s="155"/>
      <c r="E4" s="229" t="str">
        <f>Rekapitulace!G2</f>
        <v>Přístřešek</v>
      </c>
      <c r="F4" s="230"/>
      <c r="G4" s="231"/>
    </row>
    <row r="5" spans="1:104" ht="13.5" thickTop="1">
      <c r="A5" s="156"/>
      <c r="B5" s="147"/>
      <c r="C5" s="147"/>
      <c r="D5" s="147"/>
      <c r="E5" s="157"/>
      <c r="F5" s="147"/>
      <c r="G5" s="158"/>
    </row>
    <row r="6" spans="1:104">
      <c r="A6" s="159" t="s">
        <v>65</v>
      </c>
      <c r="B6" s="160" t="s">
        <v>66</v>
      </c>
      <c r="C6" s="160" t="s">
        <v>67</v>
      </c>
      <c r="D6" s="160" t="s">
        <v>68</v>
      </c>
      <c r="E6" s="161" t="s">
        <v>69</v>
      </c>
      <c r="F6" s="160" t="s">
        <v>70</v>
      </c>
      <c r="G6" s="162" t="s">
        <v>71</v>
      </c>
    </row>
    <row r="7" spans="1:104">
      <c r="A7" s="163" t="s">
        <v>72</v>
      </c>
      <c r="B7" s="164" t="s">
        <v>81</v>
      </c>
      <c r="C7" s="165" t="s">
        <v>82</v>
      </c>
      <c r="D7" s="166"/>
      <c r="E7" s="167"/>
      <c r="F7" s="167"/>
      <c r="G7" s="168"/>
      <c r="H7" s="169"/>
      <c r="I7" s="169"/>
      <c r="O7" s="170">
        <v>1</v>
      </c>
    </row>
    <row r="8" spans="1:104">
      <c r="A8" s="171">
        <v>1</v>
      </c>
      <c r="B8" s="172" t="s">
        <v>83</v>
      </c>
      <c r="C8" s="173" t="s">
        <v>84</v>
      </c>
      <c r="D8" s="174" t="s">
        <v>85</v>
      </c>
      <c r="E8" s="175">
        <v>45.1006</v>
      </c>
      <c r="F8" s="175">
        <v>0</v>
      </c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4.0000000000000003E-5</v>
      </c>
    </row>
    <row r="9" spans="1:104">
      <c r="A9" s="178"/>
      <c r="B9" s="180"/>
      <c r="C9" s="225" t="s">
        <v>86</v>
      </c>
      <c r="D9" s="226"/>
      <c r="E9" s="181">
        <v>45.1006</v>
      </c>
      <c r="F9" s="182"/>
      <c r="G9" s="183"/>
      <c r="M9" s="179" t="s">
        <v>86</v>
      </c>
      <c r="O9" s="170"/>
    </row>
    <row r="10" spans="1:104" ht="22.5">
      <c r="A10" s="171">
        <v>2</v>
      </c>
      <c r="B10" s="172" t="s">
        <v>87</v>
      </c>
      <c r="C10" s="173" t="s">
        <v>88</v>
      </c>
      <c r="D10" s="174" t="s">
        <v>85</v>
      </c>
      <c r="E10" s="175">
        <v>8.3070000000000004</v>
      </c>
      <c r="F10" s="175">
        <v>0</v>
      </c>
      <c r="G10" s="176">
        <f>E10*F10</f>
        <v>0</v>
      </c>
      <c r="O10" s="170">
        <v>2</v>
      </c>
      <c r="AA10" s="146">
        <v>1</v>
      </c>
      <c r="AB10" s="146">
        <v>1</v>
      </c>
      <c r="AC10" s="146">
        <v>1</v>
      </c>
      <c r="AZ10" s="146">
        <v>1</v>
      </c>
      <c r="BA10" s="146">
        <f>IF(AZ10=1,G10,0)</f>
        <v>0</v>
      </c>
      <c r="BB10" s="146">
        <f>IF(AZ10=2,G10,0)</f>
        <v>0</v>
      </c>
      <c r="BC10" s="146">
        <f>IF(AZ10=3,G10,0)</f>
        <v>0</v>
      </c>
      <c r="BD10" s="146">
        <f>IF(AZ10=4,G10,0)</f>
        <v>0</v>
      </c>
      <c r="BE10" s="146">
        <f>IF(AZ10=5,G10,0)</f>
        <v>0</v>
      </c>
      <c r="CA10" s="177">
        <v>1</v>
      </c>
      <c r="CB10" s="177">
        <v>1</v>
      </c>
      <c r="CZ10" s="146">
        <v>5.7000000000000002E-2</v>
      </c>
    </row>
    <row r="11" spans="1:104" ht="33.75">
      <c r="A11" s="178"/>
      <c r="B11" s="180"/>
      <c r="C11" s="225" t="s">
        <v>89</v>
      </c>
      <c r="D11" s="226"/>
      <c r="E11" s="181">
        <v>7.0650000000000004</v>
      </c>
      <c r="F11" s="182"/>
      <c r="G11" s="183"/>
      <c r="M11" s="179" t="s">
        <v>89</v>
      </c>
      <c r="O11" s="170"/>
    </row>
    <row r="12" spans="1:104">
      <c r="A12" s="178"/>
      <c r="B12" s="180"/>
      <c r="C12" s="225" t="s">
        <v>90</v>
      </c>
      <c r="D12" s="226"/>
      <c r="E12" s="181">
        <v>1.242</v>
      </c>
      <c r="F12" s="182"/>
      <c r="G12" s="183"/>
      <c r="M12" s="179" t="s">
        <v>90</v>
      </c>
      <c r="O12" s="170"/>
    </row>
    <row r="13" spans="1:104">
      <c r="A13" s="171">
        <v>3</v>
      </c>
      <c r="B13" s="172" t="s">
        <v>91</v>
      </c>
      <c r="C13" s="173" t="s">
        <v>92</v>
      </c>
      <c r="D13" s="174" t="s">
        <v>93</v>
      </c>
      <c r="E13" s="175">
        <v>55.38</v>
      </c>
      <c r="F13" s="175">
        <v>0</v>
      </c>
      <c r="G13" s="176">
        <f>E13*F13</f>
        <v>0</v>
      </c>
      <c r="O13" s="170">
        <v>2</v>
      </c>
      <c r="AA13" s="146">
        <v>1</v>
      </c>
      <c r="AB13" s="146">
        <v>1</v>
      </c>
      <c r="AC13" s="146">
        <v>1</v>
      </c>
      <c r="AZ13" s="146">
        <v>1</v>
      </c>
      <c r="BA13" s="146">
        <f>IF(AZ13=1,G13,0)</f>
        <v>0</v>
      </c>
      <c r="BB13" s="146">
        <f>IF(AZ13=2,G13,0)</f>
        <v>0</v>
      </c>
      <c r="BC13" s="146">
        <f>IF(AZ13=3,G13,0)</f>
        <v>0</v>
      </c>
      <c r="BD13" s="146">
        <f>IF(AZ13=4,G13,0)</f>
        <v>0</v>
      </c>
      <c r="BE13" s="146">
        <f>IF(AZ13=5,G13,0)</f>
        <v>0</v>
      </c>
      <c r="CA13" s="177">
        <v>1</v>
      </c>
      <c r="CB13" s="177">
        <v>1</v>
      </c>
      <c r="CZ13" s="146">
        <v>0</v>
      </c>
    </row>
    <row r="14" spans="1:104" ht="22.5">
      <c r="A14" s="178"/>
      <c r="B14" s="180"/>
      <c r="C14" s="225" t="s">
        <v>94</v>
      </c>
      <c r="D14" s="226"/>
      <c r="E14" s="181">
        <v>55.38</v>
      </c>
      <c r="F14" s="182"/>
      <c r="G14" s="183"/>
      <c r="M14" s="179" t="s">
        <v>94</v>
      </c>
      <c r="O14" s="170"/>
    </row>
    <row r="15" spans="1:104">
      <c r="A15" s="184"/>
      <c r="B15" s="185" t="s">
        <v>74</v>
      </c>
      <c r="C15" s="186" t="str">
        <f>CONCATENATE(B7," ",C7)</f>
        <v>61 Upravy povrchů vnitřní</v>
      </c>
      <c r="D15" s="187"/>
      <c r="E15" s="188"/>
      <c r="F15" s="189"/>
      <c r="G15" s="190">
        <f>SUM(G7:G14)</f>
        <v>0</v>
      </c>
      <c r="O15" s="170">
        <v>4</v>
      </c>
      <c r="BA15" s="191">
        <f>SUM(BA7:BA14)</f>
        <v>0</v>
      </c>
      <c r="BB15" s="191">
        <f>SUM(BB7:BB14)</f>
        <v>0</v>
      </c>
      <c r="BC15" s="191">
        <f>SUM(BC7:BC14)</f>
        <v>0</v>
      </c>
      <c r="BD15" s="191">
        <f>SUM(BD7:BD14)</f>
        <v>0</v>
      </c>
      <c r="BE15" s="191">
        <f>SUM(BE7:BE14)</f>
        <v>0</v>
      </c>
    </row>
    <row r="16" spans="1:104">
      <c r="A16" s="163" t="s">
        <v>72</v>
      </c>
      <c r="B16" s="164" t="s">
        <v>95</v>
      </c>
      <c r="C16" s="165" t="s">
        <v>96</v>
      </c>
      <c r="D16" s="166"/>
      <c r="E16" s="167"/>
      <c r="F16" s="167"/>
      <c r="G16" s="168"/>
      <c r="H16" s="169"/>
      <c r="I16" s="169"/>
      <c r="O16" s="170">
        <v>1</v>
      </c>
    </row>
    <row r="17" spans="1:104" ht="22.5">
      <c r="A17" s="171">
        <v>4</v>
      </c>
      <c r="B17" s="172" t="s">
        <v>97</v>
      </c>
      <c r="C17" s="173" t="s">
        <v>98</v>
      </c>
      <c r="D17" s="174" t="s">
        <v>85</v>
      </c>
      <c r="E17" s="175">
        <v>43.092199999999998</v>
      </c>
      <c r="F17" s="175">
        <v>0</v>
      </c>
      <c r="G17" s="176">
        <f>E17*F17</f>
        <v>0</v>
      </c>
      <c r="O17" s="170">
        <v>2</v>
      </c>
      <c r="AA17" s="146">
        <v>1</v>
      </c>
      <c r="AB17" s="146">
        <v>1</v>
      </c>
      <c r="AC17" s="146">
        <v>1</v>
      </c>
      <c r="AZ17" s="146">
        <v>1</v>
      </c>
      <c r="BA17" s="146">
        <f>IF(AZ17=1,G17,0)</f>
        <v>0</v>
      </c>
      <c r="BB17" s="146">
        <f>IF(AZ17=2,G17,0)</f>
        <v>0</v>
      </c>
      <c r="BC17" s="146">
        <f>IF(AZ17=3,G17,0)</f>
        <v>0</v>
      </c>
      <c r="BD17" s="146">
        <f>IF(AZ17=4,G17,0)</f>
        <v>0</v>
      </c>
      <c r="BE17" s="146">
        <f>IF(AZ17=5,G17,0)</f>
        <v>0</v>
      </c>
      <c r="CA17" s="177">
        <v>1</v>
      </c>
      <c r="CB17" s="177">
        <v>1</v>
      </c>
      <c r="CZ17" s="146">
        <v>3.47E-3</v>
      </c>
    </row>
    <row r="18" spans="1:104" ht="22.5">
      <c r="A18" s="178"/>
      <c r="B18" s="180"/>
      <c r="C18" s="225" t="s">
        <v>99</v>
      </c>
      <c r="D18" s="226"/>
      <c r="E18" s="181">
        <v>21.316800000000001</v>
      </c>
      <c r="F18" s="182"/>
      <c r="G18" s="183"/>
      <c r="M18" s="179" t="s">
        <v>99</v>
      </c>
      <c r="O18" s="170"/>
    </row>
    <row r="19" spans="1:104" ht="22.5">
      <c r="A19" s="178"/>
      <c r="B19" s="180"/>
      <c r="C19" s="225" t="s">
        <v>100</v>
      </c>
      <c r="D19" s="226"/>
      <c r="E19" s="181">
        <v>21.223400000000002</v>
      </c>
      <c r="F19" s="182"/>
      <c r="G19" s="183"/>
      <c r="M19" s="179" t="s">
        <v>100</v>
      </c>
      <c r="O19" s="170"/>
    </row>
    <row r="20" spans="1:104">
      <c r="A20" s="178"/>
      <c r="B20" s="180"/>
      <c r="C20" s="225" t="s">
        <v>101</v>
      </c>
      <c r="D20" s="226"/>
      <c r="E20" s="181">
        <v>0.55200000000000005</v>
      </c>
      <c r="F20" s="182"/>
      <c r="G20" s="183"/>
      <c r="M20" s="179" t="s">
        <v>101</v>
      </c>
      <c r="O20" s="170"/>
    </row>
    <row r="21" spans="1:104">
      <c r="A21" s="171">
        <v>5</v>
      </c>
      <c r="B21" s="172" t="s">
        <v>102</v>
      </c>
      <c r="C21" s="173" t="s">
        <v>103</v>
      </c>
      <c r="D21" s="174" t="s">
        <v>85</v>
      </c>
      <c r="E21" s="175">
        <v>43.032200000000003</v>
      </c>
      <c r="F21" s="175">
        <v>0</v>
      </c>
      <c r="G21" s="176">
        <f>E21*F21</f>
        <v>0</v>
      </c>
      <c r="O21" s="170">
        <v>2</v>
      </c>
      <c r="AA21" s="146">
        <v>1</v>
      </c>
      <c r="AB21" s="146">
        <v>1</v>
      </c>
      <c r="AC21" s="146">
        <v>1</v>
      </c>
      <c r="AZ21" s="146">
        <v>1</v>
      </c>
      <c r="BA21" s="146">
        <f>IF(AZ21=1,G21,0)</f>
        <v>0</v>
      </c>
      <c r="BB21" s="146">
        <f>IF(AZ21=2,G21,0)</f>
        <v>0</v>
      </c>
      <c r="BC21" s="146">
        <f>IF(AZ21=3,G21,0)</f>
        <v>0</v>
      </c>
      <c r="BD21" s="146">
        <f>IF(AZ21=4,G21,0)</f>
        <v>0</v>
      </c>
      <c r="BE21" s="146">
        <f>IF(AZ21=5,G21,0)</f>
        <v>0</v>
      </c>
      <c r="CA21" s="177">
        <v>1</v>
      </c>
      <c r="CB21" s="177">
        <v>1</v>
      </c>
      <c r="CZ21" s="146">
        <v>1.9000000000000001E-4</v>
      </c>
    </row>
    <row r="22" spans="1:104">
      <c r="A22" s="178"/>
      <c r="B22" s="180"/>
      <c r="C22" s="225" t="s">
        <v>104</v>
      </c>
      <c r="D22" s="226"/>
      <c r="E22" s="181">
        <v>43.032200000000003</v>
      </c>
      <c r="F22" s="182"/>
      <c r="G22" s="183"/>
      <c r="M22" s="204">
        <v>430322</v>
      </c>
      <c r="O22" s="170"/>
    </row>
    <row r="23" spans="1:104">
      <c r="A23" s="171">
        <v>6</v>
      </c>
      <c r="B23" s="172" t="s">
        <v>105</v>
      </c>
      <c r="C23" s="173" t="s">
        <v>106</v>
      </c>
      <c r="D23" s="174" t="s">
        <v>85</v>
      </c>
      <c r="E23" s="175">
        <v>45.1006</v>
      </c>
      <c r="F23" s="175">
        <v>0</v>
      </c>
      <c r="G23" s="176">
        <f>E23*F23</f>
        <v>0</v>
      </c>
      <c r="O23" s="170">
        <v>2</v>
      </c>
      <c r="AA23" s="146">
        <v>1</v>
      </c>
      <c r="AB23" s="146">
        <v>1</v>
      </c>
      <c r="AC23" s="146">
        <v>1</v>
      </c>
      <c r="AZ23" s="146">
        <v>1</v>
      </c>
      <c r="BA23" s="146">
        <f>IF(AZ23=1,G23,0)</f>
        <v>0</v>
      </c>
      <c r="BB23" s="146">
        <f>IF(AZ23=2,G23,0)</f>
        <v>0</v>
      </c>
      <c r="BC23" s="146">
        <f>IF(AZ23=3,G23,0)</f>
        <v>0</v>
      </c>
      <c r="BD23" s="146">
        <f>IF(AZ23=4,G23,0)</f>
        <v>0</v>
      </c>
      <c r="BE23" s="146">
        <f>IF(AZ23=5,G23,0)</f>
        <v>0</v>
      </c>
      <c r="CA23" s="177">
        <v>1</v>
      </c>
      <c r="CB23" s="177">
        <v>1</v>
      </c>
      <c r="CZ23" s="146">
        <v>4.0000000000000003E-5</v>
      </c>
    </row>
    <row r="24" spans="1:104">
      <c r="A24" s="178"/>
      <c r="B24" s="180"/>
      <c r="C24" s="225" t="s">
        <v>86</v>
      </c>
      <c r="D24" s="226"/>
      <c r="E24" s="181">
        <v>45.1006</v>
      </c>
      <c r="F24" s="182"/>
      <c r="G24" s="183"/>
      <c r="M24" s="179" t="s">
        <v>86</v>
      </c>
      <c r="O24" s="170"/>
    </row>
    <row r="25" spans="1:104">
      <c r="A25" s="171">
        <v>7</v>
      </c>
      <c r="B25" s="172" t="s">
        <v>107</v>
      </c>
      <c r="C25" s="173" t="s">
        <v>108</v>
      </c>
      <c r="D25" s="174" t="s">
        <v>85</v>
      </c>
      <c r="E25" s="175">
        <v>47.432000000000002</v>
      </c>
      <c r="F25" s="175">
        <v>0</v>
      </c>
      <c r="G25" s="176">
        <f>E25*F25</f>
        <v>0</v>
      </c>
      <c r="O25" s="170">
        <v>2</v>
      </c>
      <c r="AA25" s="146">
        <v>1</v>
      </c>
      <c r="AB25" s="146">
        <v>1</v>
      </c>
      <c r="AC25" s="146">
        <v>1</v>
      </c>
      <c r="AZ25" s="146">
        <v>1</v>
      </c>
      <c r="BA25" s="146">
        <f>IF(AZ25=1,G25,0)</f>
        <v>0</v>
      </c>
      <c r="BB25" s="146">
        <f>IF(AZ25=2,G25,0)</f>
        <v>0</v>
      </c>
      <c r="BC25" s="146">
        <f>IF(AZ25=3,G25,0)</f>
        <v>0</v>
      </c>
      <c r="BD25" s="146">
        <f>IF(AZ25=4,G25,0)</f>
        <v>0</v>
      </c>
      <c r="BE25" s="146">
        <f>IF(AZ25=5,G25,0)</f>
        <v>0</v>
      </c>
      <c r="CA25" s="177">
        <v>1</v>
      </c>
      <c r="CB25" s="177">
        <v>1</v>
      </c>
      <c r="CZ25" s="146">
        <v>5.3510000000000002E-2</v>
      </c>
    </row>
    <row r="26" spans="1:104" ht="22.5">
      <c r="A26" s="178"/>
      <c r="B26" s="180"/>
      <c r="C26" s="225" t="s">
        <v>109</v>
      </c>
      <c r="D26" s="226"/>
      <c r="E26" s="181">
        <v>21.316800000000001</v>
      </c>
      <c r="F26" s="182"/>
      <c r="G26" s="183"/>
      <c r="M26" s="179" t="s">
        <v>109</v>
      </c>
      <c r="O26" s="170"/>
    </row>
    <row r="27" spans="1:104" ht="22.5">
      <c r="A27" s="178"/>
      <c r="B27" s="180"/>
      <c r="C27" s="225" t="s">
        <v>100</v>
      </c>
      <c r="D27" s="226"/>
      <c r="E27" s="181">
        <v>21.223400000000002</v>
      </c>
      <c r="F27" s="182"/>
      <c r="G27" s="183"/>
      <c r="M27" s="179" t="s">
        <v>100</v>
      </c>
      <c r="O27" s="170"/>
    </row>
    <row r="28" spans="1:104">
      <c r="A28" s="178"/>
      <c r="B28" s="180"/>
      <c r="C28" s="225" t="s">
        <v>101</v>
      </c>
      <c r="D28" s="226"/>
      <c r="E28" s="181">
        <v>0.55200000000000005</v>
      </c>
      <c r="F28" s="182"/>
      <c r="G28" s="183"/>
      <c r="M28" s="179" t="s">
        <v>101</v>
      </c>
      <c r="O28" s="170"/>
    </row>
    <row r="29" spans="1:104" ht="33.75">
      <c r="A29" s="178"/>
      <c r="B29" s="180"/>
      <c r="C29" s="225" t="s">
        <v>110</v>
      </c>
      <c r="D29" s="226"/>
      <c r="E29" s="181">
        <v>4.3398000000000003</v>
      </c>
      <c r="F29" s="182"/>
      <c r="G29" s="183"/>
      <c r="M29" s="179" t="s">
        <v>110</v>
      </c>
      <c r="O29" s="170"/>
    </row>
    <row r="30" spans="1:104" ht="22.5">
      <c r="A30" s="171">
        <v>8</v>
      </c>
      <c r="B30" s="172" t="s">
        <v>111</v>
      </c>
      <c r="C30" s="173" t="s">
        <v>112</v>
      </c>
      <c r="D30" s="174" t="s">
        <v>85</v>
      </c>
      <c r="E30" s="175">
        <v>4.3398000000000003</v>
      </c>
      <c r="F30" s="175">
        <v>0</v>
      </c>
      <c r="G30" s="176">
        <f>E30*F30</f>
        <v>0</v>
      </c>
      <c r="O30" s="170">
        <v>2</v>
      </c>
      <c r="AA30" s="146">
        <v>1</v>
      </c>
      <c r="AB30" s="146">
        <v>1</v>
      </c>
      <c r="AC30" s="146">
        <v>1</v>
      </c>
      <c r="AZ30" s="146">
        <v>1</v>
      </c>
      <c r="BA30" s="146">
        <f>IF(AZ30=1,G30,0)</f>
        <v>0</v>
      </c>
      <c r="BB30" s="146">
        <f>IF(AZ30=2,G30,0)</f>
        <v>0</v>
      </c>
      <c r="BC30" s="146">
        <f>IF(AZ30=3,G30,0)</f>
        <v>0</v>
      </c>
      <c r="BD30" s="146">
        <f>IF(AZ30=4,G30,0)</f>
        <v>0</v>
      </c>
      <c r="BE30" s="146">
        <f>IF(AZ30=5,G30,0)</f>
        <v>0</v>
      </c>
      <c r="CA30" s="177">
        <v>1</v>
      </c>
      <c r="CB30" s="177">
        <v>1</v>
      </c>
      <c r="CZ30" s="146">
        <v>6.1799999999999997E-3</v>
      </c>
    </row>
    <row r="31" spans="1:104" ht="33.75">
      <c r="A31" s="178"/>
      <c r="B31" s="180"/>
      <c r="C31" s="225" t="s">
        <v>113</v>
      </c>
      <c r="D31" s="226"/>
      <c r="E31" s="181">
        <v>4.3398000000000003</v>
      </c>
      <c r="F31" s="182"/>
      <c r="G31" s="183"/>
      <c r="M31" s="179" t="s">
        <v>113</v>
      </c>
      <c r="O31" s="170"/>
    </row>
    <row r="32" spans="1:104">
      <c r="A32" s="171">
        <v>9</v>
      </c>
      <c r="B32" s="172" t="s">
        <v>114</v>
      </c>
      <c r="C32" s="173" t="s">
        <v>115</v>
      </c>
      <c r="D32" s="174" t="s">
        <v>93</v>
      </c>
      <c r="E32" s="175">
        <v>58.08</v>
      </c>
      <c r="F32" s="175">
        <v>0</v>
      </c>
      <c r="G32" s="176">
        <f>E32*F32</f>
        <v>0</v>
      </c>
      <c r="O32" s="170">
        <v>2</v>
      </c>
      <c r="AA32" s="146">
        <v>1</v>
      </c>
      <c r="AB32" s="146">
        <v>1</v>
      </c>
      <c r="AC32" s="146">
        <v>1</v>
      </c>
      <c r="AZ32" s="146">
        <v>1</v>
      </c>
      <c r="BA32" s="146">
        <f>IF(AZ32=1,G32,0)</f>
        <v>0</v>
      </c>
      <c r="BB32" s="146">
        <f>IF(AZ32=2,G32,0)</f>
        <v>0</v>
      </c>
      <c r="BC32" s="146">
        <f>IF(AZ32=3,G32,0)</f>
        <v>0</v>
      </c>
      <c r="BD32" s="146">
        <f>IF(AZ32=4,G32,0)</f>
        <v>0</v>
      </c>
      <c r="BE32" s="146">
        <f>IF(AZ32=5,G32,0)</f>
        <v>0</v>
      </c>
      <c r="CA32" s="177">
        <v>1</v>
      </c>
      <c r="CB32" s="177">
        <v>1</v>
      </c>
      <c r="CZ32" s="146">
        <v>4.4999999999999999E-4</v>
      </c>
    </row>
    <row r="33" spans="1:104" ht="33.75">
      <c r="A33" s="178"/>
      <c r="B33" s="180"/>
      <c r="C33" s="225" t="s">
        <v>116</v>
      </c>
      <c r="D33" s="226"/>
      <c r="E33" s="181">
        <v>58.08</v>
      </c>
      <c r="F33" s="182"/>
      <c r="G33" s="183"/>
      <c r="M33" s="179" t="s">
        <v>116</v>
      </c>
      <c r="O33" s="170"/>
    </row>
    <row r="34" spans="1:104">
      <c r="A34" s="171">
        <v>10</v>
      </c>
      <c r="B34" s="172" t="s">
        <v>117</v>
      </c>
      <c r="C34" s="173" t="s">
        <v>118</v>
      </c>
      <c r="D34" s="174" t="s">
        <v>85</v>
      </c>
      <c r="E34" s="175">
        <v>47.432000000000002</v>
      </c>
      <c r="F34" s="175">
        <v>0</v>
      </c>
      <c r="G34" s="176">
        <f>E34*F34</f>
        <v>0</v>
      </c>
      <c r="O34" s="170">
        <v>2</v>
      </c>
      <c r="AA34" s="146">
        <v>1</v>
      </c>
      <c r="AB34" s="146">
        <v>1</v>
      </c>
      <c r="AC34" s="146">
        <v>1</v>
      </c>
      <c r="AZ34" s="146">
        <v>1</v>
      </c>
      <c r="BA34" s="146">
        <f>IF(AZ34=1,G34,0)</f>
        <v>0</v>
      </c>
      <c r="BB34" s="146">
        <f>IF(AZ34=2,G34,0)</f>
        <v>0</v>
      </c>
      <c r="BC34" s="146">
        <f>IF(AZ34=3,G34,0)</f>
        <v>0</v>
      </c>
      <c r="BD34" s="146">
        <f>IF(AZ34=4,G34,0)</f>
        <v>0</v>
      </c>
      <c r="BE34" s="146">
        <f>IF(AZ34=5,G34,0)</f>
        <v>0</v>
      </c>
      <c r="CA34" s="177">
        <v>1</v>
      </c>
      <c r="CB34" s="177">
        <v>1</v>
      </c>
      <c r="CZ34" s="146">
        <v>2.0000000000000002E-5</v>
      </c>
    </row>
    <row r="35" spans="1:104">
      <c r="A35" s="178"/>
      <c r="B35" s="180"/>
      <c r="C35" s="225" t="s">
        <v>119</v>
      </c>
      <c r="D35" s="226"/>
      <c r="E35" s="181">
        <v>47.432000000000002</v>
      </c>
      <c r="F35" s="182"/>
      <c r="G35" s="183"/>
      <c r="M35" s="204">
        <v>47432</v>
      </c>
      <c r="O35" s="170"/>
    </row>
    <row r="36" spans="1:104">
      <c r="A36" s="184"/>
      <c r="B36" s="185" t="s">
        <v>74</v>
      </c>
      <c r="C36" s="186" t="str">
        <f>CONCATENATE(B16," ",C16)</f>
        <v>62 Úpravy povrchů vnější</v>
      </c>
      <c r="D36" s="187"/>
      <c r="E36" s="188"/>
      <c r="F36" s="189"/>
      <c r="G36" s="190">
        <f>SUM(G16:G35)</f>
        <v>0</v>
      </c>
      <c r="O36" s="170">
        <v>4</v>
      </c>
      <c r="BA36" s="191">
        <f>SUM(BA16:BA35)</f>
        <v>0</v>
      </c>
      <c r="BB36" s="191">
        <f>SUM(BB16:BB35)</f>
        <v>0</v>
      </c>
      <c r="BC36" s="191">
        <f>SUM(BC16:BC35)</f>
        <v>0</v>
      </c>
      <c r="BD36" s="191">
        <f>SUM(BD16:BD35)</f>
        <v>0</v>
      </c>
      <c r="BE36" s="191">
        <f>SUM(BE16:BE35)</f>
        <v>0</v>
      </c>
    </row>
    <row r="37" spans="1:104">
      <c r="A37" s="163" t="s">
        <v>72</v>
      </c>
      <c r="B37" s="164" t="s">
        <v>120</v>
      </c>
      <c r="C37" s="165" t="s">
        <v>121</v>
      </c>
      <c r="D37" s="166"/>
      <c r="E37" s="167"/>
      <c r="F37" s="167"/>
      <c r="G37" s="168"/>
      <c r="H37" s="169"/>
      <c r="I37" s="169"/>
      <c r="O37" s="170">
        <v>1</v>
      </c>
    </row>
    <row r="38" spans="1:104">
      <c r="A38" s="171">
        <v>11</v>
      </c>
      <c r="B38" s="172" t="s">
        <v>122</v>
      </c>
      <c r="C38" s="173" t="s">
        <v>123</v>
      </c>
      <c r="D38" s="174" t="s">
        <v>85</v>
      </c>
      <c r="E38" s="175">
        <v>4.2839999999999998</v>
      </c>
      <c r="F38" s="175">
        <v>0</v>
      </c>
      <c r="G38" s="176">
        <f>E38*F38</f>
        <v>0</v>
      </c>
      <c r="O38" s="170">
        <v>2</v>
      </c>
      <c r="AA38" s="146">
        <v>1</v>
      </c>
      <c r="AB38" s="146">
        <v>1</v>
      </c>
      <c r="AC38" s="146">
        <v>1</v>
      </c>
      <c r="AZ38" s="146">
        <v>1</v>
      </c>
      <c r="BA38" s="146">
        <f>IF(AZ38=1,G38,0)</f>
        <v>0</v>
      </c>
      <c r="BB38" s="146">
        <f>IF(AZ38=2,G38,0)</f>
        <v>0</v>
      </c>
      <c r="BC38" s="146">
        <f>IF(AZ38=3,G38,0)</f>
        <v>0</v>
      </c>
      <c r="BD38" s="146">
        <f>IF(AZ38=4,G38,0)</f>
        <v>0</v>
      </c>
      <c r="BE38" s="146">
        <f>IF(AZ38=5,G38,0)</f>
        <v>0</v>
      </c>
      <c r="CA38" s="177">
        <v>1</v>
      </c>
      <c r="CB38" s="177">
        <v>1</v>
      </c>
      <c r="CZ38" s="146">
        <v>9.8680000000000004E-2</v>
      </c>
    </row>
    <row r="39" spans="1:104">
      <c r="A39" s="178"/>
      <c r="B39" s="180"/>
      <c r="C39" s="225" t="s">
        <v>124</v>
      </c>
      <c r="D39" s="226"/>
      <c r="E39" s="181">
        <v>4.2839999999999998</v>
      </c>
      <c r="F39" s="182"/>
      <c r="G39" s="183"/>
      <c r="M39" s="179" t="s">
        <v>124</v>
      </c>
      <c r="O39" s="170"/>
    </row>
    <row r="40" spans="1:104">
      <c r="A40" s="184"/>
      <c r="B40" s="185" t="s">
        <v>74</v>
      </c>
      <c r="C40" s="186" t="str">
        <f>CONCATENATE(B37," ",C37)</f>
        <v>63 Podlahy a podlahové konstrukce</v>
      </c>
      <c r="D40" s="187"/>
      <c r="E40" s="188"/>
      <c r="F40" s="189"/>
      <c r="G40" s="190">
        <f>SUM(G37:G39)</f>
        <v>0</v>
      </c>
      <c r="O40" s="170">
        <v>4</v>
      </c>
      <c r="BA40" s="191">
        <f>SUM(BA37:BA39)</f>
        <v>0</v>
      </c>
      <c r="BB40" s="191">
        <f>SUM(BB37:BB39)</f>
        <v>0</v>
      </c>
      <c r="BC40" s="191">
        <f>SUM(BC37:BC39)</f>
        <v>0</v>
      </c>
      <c r="BD40" s="191">
        <f>SUM(BD37:BD39)</f>
        <v>0</v>
      </c>
      <c r="BE40" s="191">
        <f>SUM(BE37:BE39)</f>
        <v>0</v>
      </c>
    </row>
    <row r="41" spans="1:104">
      <c r="A41" s="163" t="s">
        <v>72</v>
      </c>
      <c r="B41" s="164" t="s">
        <v>125</v>
      </c>
      <c r="C41" s="165" t="s">
        <v>126</v>
      </c>
      <c r="D41" s="166"/>
      <c r="E41" s="167"/>
      <c r="F41" s="167"/>
      <c r="G41" s="168"/>
      <c r="H41" s="169"/>
      <c r="I41" s="169"/>
      <c r="O41" s="170">
        <v>1</v>
      </c>
    </row>
    <row r="42" spans="1:104" ht="22.5">
      <c r="A42" s="171">
        <v>12</v>
      </c>
      <c r="B42" s="172" t="s">
        <v>127</v>
      </c>
      <c r="C42" s="173" t="s">
        <v>128</v>
      </c>
      <c r="D42" s="174" t="s">
        <v>93</v>
      </c>
      <c r="E42" s="175">
        <v>14.28</v>
      </c>
      <c r="F42" s="175">
        <v>0</v>
      </c>
      <c r="G42" s="176">
        <f>E42*F42</f>
        <v>0</v>
      </c>
      <c r="O42" s="170">
        <v>2</v>
      </c>
      <c r="AA42" s="146">
        <v>1</v>
      </c>
      <c r="AB42" s="146">
        <v>1</v>
      </c>
      <c r="AC42" s="146">
        <v>1</v>
      </c>
      <c r="AZ42" s="146">
        <v>1</v>
      </c>
      <c r="BA42" s="146">
        <f>IF(AZ42=1,G42,0)</f>
        <v>0</v>
      </c>
      <c r="BB42" s="146">
        <f>IF(AZ42=2,G42,0)</f>
        <v>0</v>
      </c>
      <c r="BC42" s="146">
        <f>IF(AZ42=3,G42,0)</f>
        <v>0</v>
      </c>
      <c r="BD42" s="146">
        <f>IF(AZ42=4,G42,0)</f>
        <v>0</v>
      </c>
      <c r="BE42" s="146">
        <f>IF(AZ42=5,G42,0)</f>
        <v>0</v>
      </c>
      <c r="CA42" s="177">
        <v>1</v>
      </c>
      <c r="CB42" s="177">
        <v>1</v>
      </c>
      <c r="CZ42" s="146">
        <v>4.2100000000000002E-3</v>
      </c>
    </row>
    <row r="43" spans="1:104">
      <c r="A43" s="178"/>
      <c r="B43" s="180"/>
      <c r="C43" s="225" t="s">
        <v>129</v>
      </c>
      <c r="D43" s="226"/>
      <c r="E43" s="181">
        <v>14.28</v>
      </c>
      <c r="F43" s="182"/>
      <c r="G43" s="183"/>
      <c r="M43" s="179" t="s">
        <v>129</v>
      </c>
      <c r="O43" s="170"/>
    </row>
    <row r="44" spans="1:104">
      <c r="A44" s="184"/>
      <c r="B44" s="185" t="s">
        <v>74</v>
      </c>
      <c r="C44" s="186" t="str">
        <f>CONCATENATE(B41," ",C41)</f>
        <v>64 Výplně otvorů</v>
      </c>
      <c r="D44" s="187"/>
      <c r="E44" s="188"/>
      <c r="F44" s="189"/>
      <c r="G44" s="190">
        <f>SUM(G41:G43)</f>
        <v>0</v>
      </c>
      <c r="O44" s="170">
        <v>4</v>
      </c>
      <c r="BA44" s="191">
        <f>SUM(BA41:BA43)</f>
        <v>0</v>
      </c>
      <c r="BB44" s="191">
        <f>SUM(BB41:BB43)</f>
        <v>0</v>
      </c>
      <c r="BC44" s="191">
        <f>SUM(BC41:BC43)</f>
        <v>0</v>
      </c>
      <c r="BD44" s="191">
        <f>SUM(BD41:BD43)</f>
        <v>0</v>
      </c>
      <c r="BE44" s="191">
        <f>SUM(BE41:BE43)</f>
        <v>0</v>
      </c>
    </row>
    <row r="45" spans="1:104">
      <c r="A45" s="163" t="s">
        <v>72</v>
      </c>
      <c r="B45" s="164" t="s">
        <v>130</v>
      </c>
      <c r="C45" s="165" t="s">
        <v>131</v>
      </c>
      <c r="D45" s="166"/>
      <c r="E45" s="167"/>
      <c r="F45" s="167"/>
      <c r="G45" s="168"/>
      <c r="H45" s="169"/>
      <c r="I45" s="169"/>
      <c r="O45" s="170">
        <v>1</v>
      </c>
    </row>
    <row r="46" spans="1:104">
      <c r="A46" s="171">
        <v>13</v>
      </c>
      <c r="B46" s="172" t="s">
        <v>132</v>
      </c>
      <c r="C46" s="173" t="s">
        <v>133</v>
      </c>
      <c r="D46" s="174" t="s">
        <v>85</v>
      </c>
      <c r="E46" s="175">
        <v>96.9</v>
      </c>
      <c r="F46" s="175">
        <v>0</v>
      </c>
      <c r="G46" s="176">
        <f>E46*F46</f>
        <v>0</v>
      </c>
      <c r="O46" s="170">
        <v>2</v>
      </c>
      <c r="AA46" s="146">
        <v>1</v>
      </c>
      <c r="AB46" s="146">
        <v>1</v>
      </c>
      <c r="AC46" s="146">
        <v>1</v>
      </c>
      <c r="AZ46" s="146">
        <v>1</v>
      </c>
      <c r="BA46" s="146">
        <f>IF(AZ46=1,G46,0)</f>
        <v>0</v>
      </c>
      <c r="BB46" s="146">
        <f>IF(AZ46=2,G46,0)</f>
        <v>0</v>
      </c>
      <c r="BC46" s="146">
        <f>IF(AZ46=3,G46,0)</f>
        <v>0</v>
      </c>
      <c r="BD46" s="146">
        <f>IF(AZ46=4,G46,0)</f>
        <v>0</v>
      </c>
      <c r="BE46" s="146">
        <f>IF(AZ46=5,G46,0)</f>
        <v>0</v>
      </c>
      <c r="CA46" s="177">
        <v>1</v>
      </c>
      <c r="CB46" s="177">
        <v>1</v>
      </c>
      <c r="CZ46" s="146">
        <v>1.8380000000000001E-2</v>
      </c>
    </row>
    <row r="47" spans="1:104">
      <c r="A47" s="178"/>
      <c r="B47" s="180"/>
      <c r="C47" s="225" t="s">
        <v>134</v>
      </c>
      <c r="D47" s="226"/>
      <c r="E47" s="181">
        <v>96.9</v>
      </c>
      <c r="F47" s="182"/>
      <c r="G47" s="183"/>
      <c r="M47" s="179" t="s">
        <v>134</v>
      </c>
      <c r="O47" s="170"/>
    </row>
    <row r="48" spans="1:104">
      <c r="A48" s="171">
        <v>14</v>
      </c>
      <c r="B48" s="172" t="s">
        <v>135</v>
      </c>
      <c r="C48" s="173" t="s">
        <v>136</v>
      </c>
      <c r="D48" s="174" t="s">
        <v>85</v>
      </c>
      <c r="E48" s="175">
        <v>145.35</v>
      </c>
      <c r="F48" s="175">
        <v>0</v>
      </c>
      <c r="G48" s="176">
        <f>E48*F48</f>
        <v>0</v>
      </c>
      <c r="O48" s="170">
        <v>2</v>
      </c>
      <c r="AA48" s="146">
        <v>1</v>
      </c>
      <c r="AB48" s="146">
        <v>1</v>
      </c>
      <c r="AC48" s="146">
        <v>1</v>
      </c>
      <c r="AZ48" s="146">
        <v>1</v>
      </c>
      <c r="BA48" s="146">
        <f>IF(AZ48=1,G48,0)</f>
        <v>0</v>
      </c>
      <c r="BB48" s="146">
        <f>IF(AZ48=2,G48,0)</f>
        <v>0</v>
      </c>
      <c r="BC48" s="146">
        <f>IF(AZ48=3,G48,0)</f>
        <v>0</v>
      </c>
      <c r="BD48" s="146">
        <f>IF(AZ48=4,G48,0)</f>
        <v>0</v>
      </c>
      <c r="BE48" s="146">
        <f>IF(AZ48=5,G48,0)</f>
        <v>0</v>
      </c>
      <c r="CA48" s="177">
        <v>1</v>
      </c>
      <c r="CB48" s="177">
        <v>1</v>
      </c>
      <c r="CZ48" s="146">
        <v>9.7000000000000005E-4</v>
      </c>
    </row>
    <row r="49" spans="1:104">
      <c r="A49" s="178"/>
      <c r="B49" s="180"/>
      <c r="C49" s="225" t="s">
        <v>137</v>
      </c>
      <c r="D49" s="226"/>
      <c r="E49" s="181">
        <v>145.35</v>
      </c>
      <c r="F49" s="182"/>
      <c r="G49" s="183"/>
      <c r="M49" s="179" t="s">
        <v>137</v>
      </c>
      <c r="O49" s="170"/>
    </row>
    <row r="50" spans="1:104">
      <c r="A50" s="171">
        <v>15</v>
      </c>
      <c r="B50" s="172" t="s">
        <v>138</v>
      </c>
      <c r="C50" s="173" t="s">
        <v>139</v>
      </c>
      <c r="D50" s="174" t="s">
        <v>85</v>
      </c>
      <c r="E50" s="175">
        <v>96.9</v>
      </c>
      <c r="F50" s="175">
        <v>0</v>
      </c>
      <c r="G50" s="176">
        <f>E50*F50</f>
        <v>0</v>
      </c>
      <c r="O50" s="170">
        <v>2</v>
      </c>
      <c r="AA50" s="146">
        <v>1</v>
      </c>
      <c r="AB50" s="146">
        <v>1</v>
      </c>
      <c r="AC50" s="146">
        <v>1</v>
      </c>
      <c r="AZ50" s="146">
        <v>1</v>
      </c>
      <c r="BA50" s="146">
        <f>IF(AZ50=1,G50,0)</f>
        <v>0</v>
      </c>
      <c r="BB50" s="146">
        <f>IF(AZ50=2,G50,0)</f>
        <v>0</v>
      </c>
      <c r="BC50" s="146">
        <f>IF(AZ50=3,G50,0)</f>
        <v>0</v>
      </c>
      <c r="BD50" s="146">
        <f>IF(AZ50=4,G50,0)</f>
        <v>0</v>
      </c>
      <c r="BE50" s="146">
        <f>IF(AZ50=5,G50,0)</f>
        <v>0</v>
      </c>
      <c r="CA50" s="177">
        <v>1</v>
      </c>
      <c r="CB50" s="177">
        <v>1</v>
      </c>
      <c r="CZ50" s="146">
        <v>0</v>
      </c>
    </row>
    <row r="51" spans="1:104">
      <c r="A51" s="178"/>
      <c r="B51" s="180"/>
      <c r="C51" s="225" t="s">
        <v>140</v>
      </c>
      <c r="D51" s="226"/>
      <c r="E51" s="181">
        <v>96.9</v>
      </c>
      <c r="F51" s="182"/>
      <c r="G51" s="183"/>
      <c r="M51" s="179" t="s">
        <v>140</v>
      </c>
      <c r="O51" s="170"/>
    </row>
    <row r="52" spans="1:104">
      <c r="A52" s="171">
        <v>16</v>
      </c>
      <c r="B52" s="172" t="s">
        <v>141</v>
      </c>
      <c r="C52" s="173" t="s">
        <v>142</v>
      </c>
      <c r="D52" s="174" t="s">
        <v>85</v>
      </c>
      <c r="E52" s="175">
        <v>37.200000000000003</v>
      </c>
      <c r="F52" s="175">
        <v>0</v>
      </c>
      <c r="G52" s="176">
        <f>E52*F52</f>
        <v>0</v>
      </c>
      <c r="O52" s="170">
        <v>2</v>
      </c>
      <c r="AA52" s="146">
        <v>1</v>
      </c>
      <c r="AB52" s="146">
        <v>1</v>
      </c>
      <c r="AC52" s="146">
        <v>1</v>
      </c>
      <c r="AZ52" s="146">
        <v>1</v>
      </c>
      <c r="BA52" s="146">
        <f>IF(AZ52=1,G52,0)</f>
        <v>0</v>
      </c>
      <c r="BB52" s="146">
        <f>IF(AZ52=2,G52,0)</f>
        <v>0</v>
      </c>
      <c r="BC52" s="146">
        <f>IF(AZ52=3,G52,0)</f>
        <v>0</v>
      </c>
      <c r="BD52" s="146">
        <f>IF(AZ52=4,G52,0)</f>
        <v>0</v>
      </c>
      <c r="BE52" s="146">
        <f>IF(AZ52=5,G52,0)</f>
        <v>0</v>
      </c>
      <c r="CA52" s="177">
        <v>1</v>
      </c>
      <c r="CB52" s="177">
        <v>1</v>
      </c>
      <c r="CZ52" s="146">
        <v>1.58E-3</v>
      </c>
    </row>
    <row r="53" spans="1:104">
      <c r="A53" s="178"/>
      <c r="B53" s="180"/>
      <c r="C53" s="225" t="s">
        <v>143</v>
      </c>
      <c r="D53" s="226"/>
      <c r="E53" s="181">
        <v>37.200000000000003</v>
      </c>
      <c r="F53" s="182"/>
      <c r="G53" s="183"/>
      <c r="M53" s="179" t="s">
        <v>143</v>
      </c>
      <c r="O53" s="170"/>
    </row>
    <row r="54" spans="1:104">
      <c r="A54" s="184"/>
      <c r="B54" s="185" t="s">
        <v>74</v>
      </c>
      <c r="C54" s="186" t="str">
        <f>CONCATENATE(B45," ",C45)</f>
        <v>94 Lešení a stavební výtahy</v>
      </c>
      <c r="D54" s="187"/>
      <c r="E54" s="188"/>
      <c r="F54" s="189"/>
      <c r="G54" s="190">
        <f>SUM(G45:G53)</f>
        <v>0</v>
      </c>
      <c r="O54" s="170">
        <v>4</v>
      </c>
      <c r="BA54" s="191">
        <f>SUM(BA45:BA53)</f>
        <v>0</v>
      </c>
      <c r="BB54" s="191">
        <f>SUM(BB45:BB53)</f>
        <v>0</v>
      </c>
      <c r="BC54" s="191">
        <f>SUM(BC45:BC53)</f>
        <v>0</v>
      </c>
      <c r="BD54" s="191">
        <f>SUM(BD45:BD53)</f>
        <v>0</v>
      </c>
      <c r="BE54" s="191">
        <f>SUM(BE45:BE53)</f>
        <v>0</v>
      </c>
    </row>
    <row r="55" spans="1:104">
      <c r="A55" s="163" t="s">
        <v>72</v>
      </c>
      <c r="B55" s="164" t="s">
        <v>144</v>
      </c>
      <c r="C55" s="165" t="s">
        <v>145</v>
      </c>
      <c r="D55" s="166"/>
      <c r="E55" s="167"/>
      <c r="F55" s="167"/>
      <c r="G55" s="168"/>
      <c r="H55" s="169"/>
      <c r="I55" s="169"/>
      <c r="O55" s="170">
        <v>1</v>
      </c>
    </row>
    <row r="56" spans="1:104">
      <c r="A56" s="171">
        <v>17</v>
      </c>
      <c r="B56" s="172" t="s">
        <v>146</v>
      </c>
      <c r="C56" s="173" t="s">
        <v>147</v>
      </c>
      <c r="D56" s="174" t="s">
        <v>85</v>
      </c>
      <c r="E56" s="175">
        <v>80</v>
      </c>
      <c r="F56" s="175">
        <v>0</v>
      </c>
      <c r="G56" s="176">
        <f>E56*F56</f>
        <v>0</v>
      </c>
      <c r="O56" s="170">
        <v>2</v>
      </c>
      <c r="AA56" s="146">
        <v>1</v>
      </c>
      <c r="AB56" s="146">
        <v>1</v>
      </c>
      <c r="AC56" s="146">
        <v>1</v>
      </c>
      <c r="AZ56" s="146">
        <v>1</v>
      </c>
      <c r="BA56" s="146">
        <f>IF(AZ56=1,G56,0)</f>
        <v>0</v>
      </c>
      <c r="BB56" s="146">
        <f>IF(AZ56=2,G56,0)</f>
        <v>0</v>
      </c>
      <c r="BC56" s="146">
        <f>IF(AZ56=3,G56,0)</f>
        <v>0</v>
      </c>
      <c r="BD56" s="146">
        <f>IF(AZ56=4,G56,0)</f>
        <v>0</v>
      </c>
      <c r="BE56" s="146">
        <f>IF(AZ56=5,G56,0)</f>
        <v>0</v>
      </c>
      <c r="CA56" s="177">
        <v>1</v>
      </c>
      <c r="CB56" s="177">
        <v>1</v>
      </c>
      <c r="CZ56" s="146">
        <v>4.0000000000000003E-5</v>
      </c>
    </row>
    <row r="57" spans="1:104">
      <c r="A57" s="178"/>
      <c r="B57" s="180"/>
      <c r="C57" s="225" t="s">
        <v>148</v>
      </c>
      <c r="D57" s="226"/>
      <c r="E57" s="181">
        <v>80</v>
      </c>
      <c r="F57" s="182"/>
      <c r="G57" s="183"/>
      <c r="M57" s="179" t="s">
        <v>148</v>
      </c>
      <c r="O57" s="170"/>
    </row>
    <row r="58" spans="1:104">
      <c r="A58" s="184"/>
      <c r="B58" s="185" t="s">
        <v>74</v>
      </c>
      <c r="C58" s="186" t="str">
        <f>CONCATENATE(B55," ",C55)</f>
        <v>95 Dokončovací konstrukce na pozemních stavbách</v>
      </c>
      <c r="D58" s="187"/>
      <c r="E58" s="188"/>
      <c r="F58" s="189"/>
      <c r="G58" s="190">
        <f>SUM(G55:G57)</f>
        <v>0</v>
      </c>
      <c r="O58" s="170">
        <v>4</v>
      </c>
      <c r="BA58" s="191">
        <f>SUM(BA55:BA57)</f>
        <v>0</v>
      </c>
      <c r="BB58" s="191">
        <f>SUM(BB55:BB57)</f>
        <v>0</v>
      </c>
      <c r="BC58" s="191">
        <f>SUM(BC55:BC57)</f>
        <v>0</v>
      </c>
      <c r="BD58" s="191">
        <f>SUM(BD55:BD57)</f>
        <v>0</v>
      </c>
      <c r="BE58" s="191">
        <f>SUM(BE55:BE57)</f>
        <v>0</v>
      </c>
    </row>
    <row r="59" spans="1:104">
      <c r="A59" s="163" t="s">
        <v>72</v>
      </c>
      <c r="B59" s="164" t="s">
        <v>149</v>
      </c>
      <c r="C59" s="165" t="s">
        <v>150</v>
      </c>
      <c r="D59" s="166"/>
      <c r="E59" s="167"/>
      <c r="F59" s="167"/>
      <c r="G59" s="168"/>
      <c r="H59" s="169"/>
      <c r="I59" s="169"/>
      <c r="O59" s="170">
        <v>1</v>
      </c>
    </row>
    <row r="60" spans="1:104">
      <c r="A60" s="171">
        <v>18</v>
      </c>
      <c r="B60" s="172" t="s">
        <v>151</v>
      </c>
      <c r="C60" s="173" t="s">
        <v>152</v>
      </c>
      <c r="D60" s="174" t="s">
        <v>93</v>
      </c>
      <c r="E60" s="175">
        <v>16.600000000000001</v>
      </c>
      <c r="F60" s="175">
        <v>0</v>
      </c>
      <c r="G60" s="176">
        <f>E60*F60</f>
        <v>0</v>
      </c>
      <c r="O60" s="170">
        <v>2</v>
      </c>
      <c r="AA60" s="146">
        <v>1</v>
      </c>
      <c r="AB60" s="146">
        <v>7</v>
      </c>
      <c r="AC60" s="146">
        <v>7</v>
      </c>
      <c r="AZ60" s="146">
        <v>1</v>
      </c>
      <c r="BA60" s="146">
        <f>IF(AZ60=1,G60,0)</f>
        <v>0</v>
      </c>
      <c r="BB60" s="146">
        <f>IF(AZ60=2,G60,0)</f>
        <v>0</v>
      </c>
      <c r="BC60" s="146">
        <f>IF(AZ60=3,G60,0)</f>
        <v>0</v>
      </c>
      <c r="BD60" s="146">
        <f>IF(AZ60=4,G60,0)</f>
        <v>0</v>
      </c>
      <c r="BE60" s="146">
        <f>IF(AZ60=5,G60,0)</f>
        <v>0</v>
      </c>
      <c r="CA60" s="177">
        <v>1</v>
      </c>
      <c r="CB60" s="177">
        <v>7</v>
      </c>
      <c r="CZ60" s="146">
        <v>0</v>
      </c>
    </row>
    <row r="61" spans="1:104">
      <c r="A61" s="178"/>
      <c r="B61" s="180"/>
      <c r="C61" s="225" t="s">
        <v>153</v>
      </c>
      <c r="D61" s="226"/>
      <c r="E61" s="181">
        <v>16.600000000000001</v>
      </c>
      <c r="F61" s="182"/>
      <c r="G61" s="183"/>
      <c r="M61" s="179" t="s">
        <v>153</v>
      </c>
      <c r="O61" s="170"/>
    </row>
    <row r="62" spans="1:104">
      <c r="A62" s="171">
        <v>19</v>
      </c>
      <c r="B62" s="172" t="s">
        <v>154</v>
      </c>
      <c r="C62" s="173" t="s">
        <v>155</v>
      </c>
      <c r="D62" s="174" t="s">
        <v>156</v>
      </c>
      <c r="E62" s="175">
        <v>1</v>
      </c>
      <c r="F62" s="175">
        <v>0</v>
      </c>
      <c r="G62" s="176">
        <f>E62*F62</f>
        <v>0</v>
      </c>
      <c r="O62" s="170">
        <v>2</v>
      </c>
      <c r="AA62" s="146">
        <v>1</v>
      </c>
      <c r="AB62" s="146">
        <v>7</v>
      </c>
      <c r="AC62" s="146">
        <v>7</v>
      </c>
      <c r="AZ62" s="146">
        <v>1</v>
      </c>
      <c r="BA62" s="146">
        <f>IF(AZ62=1,G62,0)</f>
        <v>0</v>
      </c>
      <c r="BB62" s="146">
        <f>IF(AZ62=2,G62,0)</f>
        <v>0</v>
      </c>
      <c r="BC62" s="146">
        <f>IF(AZ62=3,G62,0)</f>
        <v>0</v>
      </c>
      <c r="BD62" s="146">
        <f>IF(AZ62=4,G62,0)</f>
        <v>0</v>
      </c>
      <c r="BE62" s="146">
        <f>IF(AZ62=5,G62,0)</f>
        <v>0</v>
      </c>
      <c r="CA62" s="177">
        <v>1</v>
      </c>
      <c r="CB62" s="177">
        <v>7</v>
      </c>
      <c r="CZ62" s="146">
        <v>0</v>
      </c>
    </row>
    <row r="63" spans="1:104">
      <c r="A63" s="178"/>
      <c r="B63" s="180"/>
      <c r="C63" s="225" t="s">
        <v>157</v>
      </c>
      <c r="D63" s="226"/>
      <c r="E63" s="181">
        <v>1</v>
      </c>
      <c r="F63" s="182"/>
      <c r="G63" s="183"/>
      <c r="M63" s="179" t="s">
        <v>157</v>
      </c>
      <c r="O63" s="170"/>
    </row>
    <row r="64" spans="1:104">
      <c r="A64" s="171">
        <v>20</v>
      </c>
      <c r="B64" s="172" t="s">
        <v>158</v>
      </c>
      <c r="C64" s="173" t="s">
        <v>159</v>
      </c>
      <c r="D64" s="174" t="s">
        <v>93</v>
      </c>
      <c r="E64" s="175">
        <v>14.28</v>
      </c>
      <c r="F64" s="175">
        <v>0</v>
      </c>
      <c r="G64" s="176">
        <f>E64*F64</f>
        <v>0</v>
      </c>
      <c r="O64" s="170">
        <v>2</v>
      </c>
      <c r="AA64" s="146">
        <v>1</v>
      </c>
      <c r="AB64" s="146">
        <v>7</v>
      </c>
      <c r="AC64" s="146">
        <v>7</v>
      </c>
      <c r="AZ64" s="146">
        <v>1</v>
      </c>
      <c r="BA64" s="146">
        <f>IF(AZ64=1,G64,0)</f>
        <v>0</v>
      </c>
      <c r="BB64" s="146">
        <f>IF(AZ64=2,G64,0)</f>
        <v>0</v>
      </c>
      <c r="BC64" s="146">
        <f>IF(AZ64=3,G64,0)</f>
        <v>0</v>
      </c>
      <c r="BD64" s="146">
        <f>IF(AZ64=4,G64,0)</f>
        <v>0</v>
      </c>
      <c r="BE64" s="146">
        <f>IF(AZ64=5,G64,0)</f>
        <v>0</v>
      </c>
      <c r="CA64" s="177">
        <v>1</v>
      </c>
      <c r="CB64" s="177">
        <v>7</v>
      </c>
      <c r="CZ64" s="146">
        <v>0</v>
      </c>
    </row>
    <row r="65" spans="1:104">
      <c r="A65" s="178"/>
      <c r="B65" s="180"/>
      <c r="C65" s="225" t="s">
        <v>160</v>
      </c>
      <c r="D65" s="226"/>
      <c r="E65" s="181">
        <v>14.28</v>
      </c>
      <c r="F65" s="182"/>
      <c r="G65" s="183"/>
      <c r="M65" s="179" t="s">
        <v>160</v>
      </c>
      <c r="O65" s="170"/>
    </row>
    <row r="66" spans="1:104">
      <c r="A66" s="171">
        <v>21</v>
      </c>
      <c r="B66" s="172" t="s">
        <v>161</v>
      </c>
      <c r="C66" s="173" t="s">
        <v>162</v>
      </c>
      <c r="D66" s="174" t="s">
        <v>93</v>
      </c>
      <c r="E66" s="175">
        <v>2.8</v>
      </c>
      <c r="F66" s="175">
        <v>0</v>
      </c>
      <c r="G66" s="176">
        <f>E66*F66</f>
        <v>0</v>
      </c>
      <c r="O66" s="170">
        <v>2</v>
      </c>
      <c r="AA66" s="146">
        <v>1</v>
      </c>
      <c r="AB66" s="146">
        <v>7</v>
      </c>
      <c r="AC66" s="146">
        <v>7</v>
      </c>
      <c r="AZ66" s="146">
        <v>1</v>
      </c>
      <c r="BA66" s="146">
        <f>IF(AZ66=1,G66,0)</f>
        <v>0</v>
      </c>
      <c r="BB66" s="146">
        <f>IF(AZ66=2,G66,0)</f>
        <v>0</v>
      </c>
      <c r="BC66" s="146">
        <f>IF(AZ66=3,G66,0)</f>
        <v>0</v>
      </c>
      <c r="BD66" s="146">
        <f>IF(AZ66=4,G66,0)</f>
        <v>0</v>
      </c>
      <c r="BE66" s="146">
        <f>IF(AZ66=5,G66,0)</f>
        <v>0</v>
      </c>
      <c r="CA66" s="177">
        <v>1</v>
      </c>
      <c r="CB66" s="177">
        <v>7</v>
      </c>
      <c r="CZ66" s="146">
        <v>0</v>
      </c>
    </row>
    <row r="67" spans="1:104">
      <c r="A67" s="178"/>
      <c r="B67" s="180"/>
      <c r="C67" s="225" t="s">
        <v>163</v>
      </c>
      <c r="D67" s="226"/>
      <c r="E67" s="181">
        <v>2.8</v>
      </c>
      <c r="F67" s="182"/>
      <c r="G67" s="183"/>
      <c r="M67" s="179" t="s">
        <v>163</v>
      </c>
      <c r="O67" s="170"/>
    </row>
    <row r="68" spans="1:104">
      <c r="A68" s="171">
        <v>22</v>
      </c>
      <c r="B68" s="172" t="s">
        <v>164</v>
      </c>
      <c r="C68" s="173" t="s">
        <v>165</v>
      </c>
      <c r="D68" s="174" t="s">
        <v>156</v>
      </c>
      <c r="E68" s="175">
        <v>4</v>
      </c>
      <c r="F68" s="175">
        <v>0</v>
      </c>
      <c r="G68" s="176">
        <f>E68*F68</f>
        <v>0</v>
      </c>
      <c r="O68" s="170">
        <v>2</v>
      </c>
      <c r="AA68" s="146">
        <v>1</v>
      </c>
      <c r="AB68" s="146">
        <v>1</v>
      </c>
      <c r="AC68" s="146">
        <v>1</v>
      </c>
      <c r="AZ68" s="146">
        <v>1</v>
      </c>
      <c r="BA68" s="146">
        <f>IF(AZ68=1,G68,0)</f>
        <v>0</v>
      </c>
      <c r="BB68" s="146">
        <f>IF(AZ68=2,G68,0)</f>
        <v>0</v>
      </c>
      <c r="BC68" s="146">
        <f>IF(AZ68=3,G68,0)</f>
        <v>0</v>
      </c>
      <c r="BD68" s="146">
        <f>IF(AZ68=4,G68,0)</f>
        <v>0</v>
      </c>
      <c r="BE68" s="146">
        <f>IF(AZ68=5,G68,0)</f>
        <v>0</v>
      </c>
      <c r="CA68" s="177">
        <v>1</v>
      </c>
      <c r="CB68" s="177">
        <v>1</v>
      </c>
      <c r="CZ68" s="146">
        <v>0</v>
      </c>
    </row>
    <row r="69" spans="1:104">
      <c r="A69" s="178"/>
      <c r="B69" s="180"/>
      <c r="C69" s="225" t="s">
        <v>166</v>
      </c>
      <c r="D69" s="226"/>
      <c r="E69" s="181">
        <v>4</v>
      </c>
      <c r="F69" s="182"/>
      <c r="G69" s="183"/>
      <c r="M69" s="179">
        <v>4</v>
      </c>
      <c r="O69" s="170"/>
    </row>
    <row r="70" spans="1:104">
      <c r="A70" s="171">
        <v>23</v>
      </c>
      <c r="B70" s="172" t="s">
        <v>167</v>
      </c>
      <c r="C70" s="173" t="s">
        <v>168</v>
      </c>
      <c r="D70" s="174" t="s">
        <v>85</v>
      </c>
      <c r="E70" s="175">
        <v>45.1006</v>
      </c>
      <c r="F70" s="175">
        <v>0</v>
      </c>
      <c r="G70" s="176">
        <f>E70*F70</f>
        <v>0</v>
      </c>
      <c r="O70" s="170">
        <v>2</v>
      </c>
      <c r="AA70" s="146">
        <v>1</v>
      </c>
      <c r="AB70" s="146">
        <v>1</v>
      </c>
      <c r="AC70" s="146">
        <v>1</v>
      </c>
      <c r="AZ70" s="146">
        <v>1</v>
      </c>
      <c r="BA70" s="146">
        <f>IF(AZ70=1,G70,0)</f>
        <v>0</v>
      </c>
      <c r="BB70" s="146">
        <f>IF(AZ70=2,G70,0)</f>
        <v>0</v>
      </c>
      <c r="BC70" s="146">
        <f>IF(AZ70=3,G70,0)</f>
        <v>0</v>
      </c>
      <c r="BD70" s="146">
        <f>IF(AZ70=4,G70,0)</f>
        <v>0</v>
      </c>
      <c r="BE70" s="146">
        <f>IF(AZ70=5,G70,0)</f>
        <v>0</v>
      </c>
      <c r="CA70" s="177">
        <v>1</v>
      </c>
      <c r="CB70" s="177">
        <v>1</v>
      </c>
      <c r="CZ70" s="146">
        <v>4.8999999999999998E-4</v>
      </c>
    </row>
    <row r="71" spans="1:104">
      <c r="A71" s="178"/>
      <c r="B71" s="180"/>
      <c r="C71" s="225" t="s">
        <v>169</v>
      </c>
      <c r="D71" s="226"/>
      <c r="E71" s="181">
        <v>45.1006</v>
      </c>
      <c r="F71" s="182"/>
      <c r="G71" s="183"/>
      <c r="M71" s="179" t="s">
        <v>169</v>
      </c>
      <c r="O71" s="170"/>
    </row>
    <row r="72" spans="1:104">
      <c r="A72" s="171">
        <v>24</v>
      </c>
      <c r="B72" s="172" t="s">
        <v>170</v>
      </c>
      <c r="C72" s="173" t="s">
        <v>171</v>
      </c>
      <c r="D72" s="174" t="s">
        <v>93</v>
      </c>
      <c r="E72" s="175">
        <v>14.28</v>
      </c>
      <c r="F72" s="175">
        <v>0</v>
      </c>
      <c r="G72" s="176">
        <f>E72*F72</f>
        <v>0</v>
      </c>
      <c r="O72" s="170">
        <v>2</v>
      </c>
      <c r="AA72" s="146">
        <v>1</v>
      </c>
      <c r="AB72" s="146">
        <v>1</v>
      </c>
      <c r="AC72" s="146">
        <v>1</v>
      </c>
      <c r="AZ72" s="146">
        <v>1</v>
      </c>
      <c r="BA72" s="146">
        <f>IF(AZ72=1,G72,0)</f>
        <v>0</v>
      </c>
      <c r="BB72" s="146">
        <f>IF(AZ72=2,G72,0)</f>
        <v>0</v>
      </c>
      <c r="BC72" s="146">
        <f>IF(AZ72=3,G72,0)</f>
        <v>0</v>
      </c>
      <c r="BD72" s="146">
        <f>IF(AZ72=4,G72,0)</f>
        <v>0</v>
      </c>
      <c r="BE72" s="146">
        <f>IF(AZ72=5,G72,0)</f>
        <v>0</v>
      </c>
      <c r="CA72" s="177">
        <v>1</v>
      </c>
      <c r="CB72" s="177">
        <v>1</v>
      </c>
      <c r="CZ72" s="146">
        <v>0</v>
      </c>
    </row>
    <row r="73" spans="1:104">
      <c r="A73" s="178"/>
      <c r="B73" s="180"/>
      <c r="C73" s="225" t="s">
        <v>160</v>
      </c>
      <c r="D73" s="226"/>
      <c r="E73" s="181">
        <v>14.28</v>
      </c>
      <c r="F73" s="182"/>
      <c r="G73" s="183"/>
      <c r="M73" s="179" t="s">
        <v>160</v>
      </c>
      <c r="O73" s="170"/>
    </row>
    <row r="74" spans="1:104">
      <c r="A74" s="171">
        <v>25</v>
      </c>
      <c r="B74" s="172" t="s">
        <v>172</v>
      </c>
      <c r="C74" s="173" t="s">
        <v>173</v>
      </c>
      <c r="D74" s="174" t="s">
        <v>85</v>
      </c>
      <c r="E74" s="175">
        <v>47.432000000000002</v>
      </c>
      <c r="F74" s="175">
        <v>0</v>
      </c>
      <c r="G74" s="176">
        <f>E74*F74</f>
        <v>0</v>
      </c>
      <c r="O74" s="170">
        <v>2</v>
      </c>
      <c r="AA74" s="146">
        <v>1</v>
      </c>
      <c r="AB74" s="146">
        <v>1</v>
      </c>
      <c r="AC74" s="146">
        <v>1</v>
      </c>
      <c r="AZ74" s="146">
        <v>1</v>
      </c>
      <c r="BA74" s="146">
        <f>IF(AZ74=1,G74,0)</f>
        <v>0</v>
      </c>
      <c r="BB74" s="146">
        <f>IF(AZ74=2,G74,0)</f>
        <v>0</v>
      </c>
      <c r="BC74" s="146">
        <f>IF(AZ74=3,G74,0)</f>
        <v>0</v>
      </c>
      <c r="BD74" s="146">
        <f>IF(AZ74=4,G74,0)</f>
        <v>0</v>
      </c>
      <c r="BE74" s="146">
        <f>IF(AZ74=5,G74,0)</f>
        <v>0</v>
      </c>
      <c r="CA74" s="177">
        <v>1</v>
      </c>
      <c r="CB74" s="177">
        <v>1</v>
      </c>
      <c r="CZ74" s="146">
        <v>0</v>
      </c>
    </row>
    <row r="75" spans="1:104">
      <c r="A75" s="178"/>
      <c r="B75" s="180"/>
      <c r="C75" s="225" t="s">
        <v>174</v>
      </c>
      <c r="D75" s="226"/>
      <c r="E75" s="181">
        <v>47.432000000000002</v>
      </c>
      <c r="F75" s="182"/>
      <c r="G75" s="183"/>
      <c r="M75" s="179" t="s">
        <v>174</v>
      </c>
      <c r="O75" s="170"/>
    </row>
    <row r="76" spans="1:104">
      <c r="A76" s="171">
        <v>26</v>
      </c>
      <c r="B76" s="172" t="s">
        <v>175</v>
      </c>
      <c r="C76" s="173" t="s">
        <v>176</v>
      </c>
      <c r="D76" s="174" t="s">
        <v>177</v>
      </c>
      <c r="E76" s="175">
        <v>2.2852054000000002</v>
      </c>
      <c r="F76" s="175">
        <v>0</v>
      </c>
      <c r="G76" s="176">
        <f t="shared" ref="G76:G81" si="0">E76*F76</f>
        <v>0</v>
      </c>
      <c r="O76" s="170">
        <v>2</v>
      </c>
      <c r="AA76" s="146">
        <v>8</v>
      </c>
      <c r="AB76" s="146">
        <v>0</v>
      </c>
      <c r="AC76" s="146">
        <v>3</v>
      </c>
      <c r="AZ76" s="146">
        <v>1</v>
      </c>
      <c r="BA76" s="146">
        <f t="shared" ref="BA76:BA81" si="1">IF(AZ76=1,G76,0)</f>
        <v>0</v>
      </c>
      <c r="BB76" s="146">
        <f t="shared" ref="BB76:BB81" si="2">IF(AZ76=2,G76,0)</f>
        <v>0</v>
      </c>
      <c r="BC76" s="146">
        <f t="shared" ref="BC76:BC81" si="3">IF(AZ76=3,G76,0)</f>
        <v>0</v>
      </c>
      <c r="BD76" s="146">
        <f t="shared" ref="BD76:BD81" si="4">IF(AZ76=4,G76,0)</f>
        <v>0</v>
      </c>
      <c r="BE76" s="146">
        <f t="shared" ref="BE76:BE81" si="5">IF(AZ76=5,G76,0)</f>
        <v>0</v>
      </c>
      <c r="CA76" s="177">
        <v>8</v>
      </c>
      <c r="CB76" s="177">
        <v>0</v>
      </c>
      <c r="CZ76" s="146">
        <v>0</v>
      </c>
    </row>
    <row r="77" spans="1:104">
      <c r="A77" s="171">
        <v>27</v>
      </c>
      <c r="B77" s="172" t="s">
        <v>178</v>
      </c>
      <c r="C77" s="173" t="s">
        <v>179</v>
      </c>
      <c r="D77" s="174" t="s">
        <v>177</v>
      </c>
      <c r="E77" s="175">
        <v>31.992875600000001</v>
      </c>
      <c r="F77" s="175">
        <v>0</v>
      </c>
      <c r="G77" s="176">
        <f t="shared" si="0"/>
        <v>0</v>
      </c>
      <c r="O77" s="170">
        <v>2</v>
      </c>
      <c r="AA77" s="146">
        <v>8</v>
      </c>
      <c r="AB77" s="146">
        <v>0</v>
      </c>
      <c r="AC77" s="146">
        <v>3</v>
      </c>
      <c r="AZ77" s="146">
        <v>1</v>
      </c>
      <c r="BA77" s="146">
        <f t="shared" si="1"/>
        <v>0</v>
      </c>
      <c r="BB77" s="146">
        <f t="shared" si="2"/>
        <v>0</v>
      </c>
      <c r="BC77" s="146">
        <f t="shared" si="3"/>
        <v>0</v>
      </c>
      <c r="BD77" s="146">
        <f t="shared" si="4"/>
        <v>0</v>
      </c>
      <c r="BE77" s="146">
        <f t="shared" si="5"/>
        <v>0</v>
      </c>
      <c r="CA77" s="177">
        <v>8</v>
      </c>
      <c r="CB77" s="177">
        <v>0</v>
      </c>
      <c r="CZ77" s="146">
        <v>0</v>
      </c>
    </row>
    <row r="78" spans="1:104">
      <c r="A78" s="171">
        <v>28</v>
      </c>
      <c r="B78" s="172" t="s">
        <v>180</v>
      </c>
      <c r="C78" s="173" t="s">
        <v>181</v>
      </c>
      <c r="D78" s="174" t="s">
        <v>177</v>
      </c>
      <c r="E78" s="175">
        <v>2.2852054000000002</v>
      </c>
      <c r="F78" s="175">
        <v>0</v>
      </c>
      <c r="G78" s="176">
        <f t="shared" si="0"/>
        <v>0</v>
      </c>
      <c r="O78" s="170">
        <v>2</v>
      </c>
      <c r="AA78" s="146">
        <v>8</v>
      </c>
      <c r="AB78" s="146">
        <v>0</v>
      </c>
      <c r="AC78" s="146">
        <v>3</v>
      </c>
      <c r="AZ78" s="146">
        <v>1</v>
      </c>
      <c r="BA78" s="146">
        <f t="shared" si="1"/>
        <v>0</v>
      </c>
      <c r="BB78" s="146">
        <f t="shared" si="2"/>
        <v>0</v>
      </c>
      <c r="BC78" s="146">
        <f t="shared" si="3"/>
        <v>0</v>
      </c>
      <c r="BD78" s="146">
        <f t="shared" si="4"/>
        <v>0</v>
      </c>
      <c r="BE78" s="146">
        <f t="shared" si="5"/>
        <v>0</v>
      </c>
      <c r="CA78" s="177">
        <v>8</v>
      </c>
      <c r="CB78" s="177">
        <v>0</v>
      </c>
      <c r="CZ78" s="146">
        <v>0</v>
      </c>
    </row>
    <row r="79" spans="1:104">
      <c r="A79" s="171">
        <v>29</v>
      </c>
      <c r="B79" s="172" t="s">
        <v>182</v>
      </c>
      <c r="C79" s="173" t="s">
        <v>183</v>
      </c>
      <c r="D79" s="174" t="s">
        <v>177</v>
      </c>
      <c r="E79" s="175">
        <v>2.2852054000000002</v>
      </c>
      <c r="F79" s="175">
        <v>0</v>
      </c>
      <c r="G79" s="176">
        <f t="shared" si="0"/>
        <v>0</v>
      </c>
      <c r="O79" s="170">
        <v>2</v>
      </c>
      <c r="AA79" s="146">
        <v>8</v>
      </c>
      <c r="AB79" s="146">
        <v>0</v>
      </c>
      <c r="AC79" s="146">
        <v>3</v>
      </c>
      <c r="AZ79" s="146">
        <v>1</v>
      </c>
      <c r="BA79" s="146">
        <f t="shared" si="1"/>
        <v>0</v>
      </c>
      <c r="BB79" s="146">
        <f t="shared" si="2"/>
        <v>0</v>
      </c>
      <c r="BC79" s="146">
        <f t="shared" si="3"/>
        <v>0</v>
      </c>
      <c r="BD79" s="146">
        <f t="shared" si="4"/>
        <v>0</v>
      </c>
      <c r="BE79" s="146">
        <f t="shared" si="5"/>
        <v>0</v>
      </c>
      <c r="CA79" s="177">
        <v>8</v>
      </c>
      <c r="CB79" s="177">
        <v>0</v>
      </c>
      <c r="CZ79" s="146">
        <v>0</v>
      </c>
    </row>
    <row r="80" spans="1:104">
      <c r="A80" s="171">
        <v>30</v>
      </c>
      <c r="B80" s="172" t="s">
        <v>184</v>
      </c>
      <c r="C80" s="173" t="s">
        <v>185</v>
      </c>
      <c r="D80" s="174" t="s">
        <v>177</v>
      </c>
      <c r="E80" s="175">
        <v>2.2852054000000002</v>
      </c>
      <c r="F80" s="175">
        <v>0</v>
      </c>
      <c r="G80" s="176">
        <f t="shared" si="0"/>
        <v>0</v>
      </c>
      <c r="O80" s="170">
        <v>2</v>
      </c>
      <c r="AA80" s="146">
        <v>8</v>
      </c>
      <c r="AB80" s="146">
        <v>0</v>
      </c>
      <c r="AC80" s="146">
        <v>3</v>
      </c>
      <c r="AZ80" s="146">
        <v>1</v>
      </c>
      <c r="BA80" s="146">
        <f t="shared" si="1"/>
        <v>0</v>
      </c>
      <c r="BB80" s="146">
        <f t="shared" si="2"/>
        <v>0</v>
      </c>
      <c r="BC80" s="146">
        <f t="shared" si="3"/>
        <v>0</v>
      </c>
      <c r="BD80" s="146">
        <f t="shared" si="4"/>
        <v>0</v>
      </c>
      <c r="BE80" s="146">
        <f t="shared" si="5"/>
        <v>0</v>
      </c>
      <c r="CA80" s="177">
        <v>8</v>
      </c>
      <c r="CB80" s="177">
        <v>0</v>
      </c>
      <c r="CZ80" s="146">
        <v>0</v>
      </c>
    </row>
    <row r="81" spans="1:104">
      <c r="A81" s="171">
        <v>31</v>
      </c>
      <c r="B81" s="172" t="s">
        <v>186</v>
      </c>
      <c r="C81" s="173" t="s">
        <v>187</v>
      </c>
      <c r="D81" s="174" t="s">
        <v>177</v>
      </c>
      <c r="E81" s="175">
        <v>2.2852054000000002</v>
      </c>
      <c r="F81" s="175">
        <v>0</v>
      </c>
      <c r="G81" s="176">
        <f t="shared" si="0"/>
        <v>0</v>
      </c>
      <c r="O81" s="170">
        <v>2</v>
      </c>
      <c r="AA81" s="146">
        <v>8</v>
      </c>
      <c r="AB81" s="146">
        <v>0</v>
      </c>
      <c r="AC81" s="146">
        <v>3</v>
      </c>
      <c r="AZ81" s="146">
        <v>1</v>
      </c>
      <c r="BA81" s="146">
        <f t="shared" si="1"/>
        <v>0</v>
      </c>
      <c r="BB81" s="146">
        <f t="shared" si="2"/>
        <v>0</v>
      </c>
      <c r="BC81" s="146">
        <f t="shared" si="3"/>
        <v>0</v>
      </c>
      <c r="BD81" s="146">
        <f t="shared" si="4"/>
        <v>0</v>
      </c>
      <c r="BE81" s="146">
        <f t="shared" si="5"/>
        <v>0</v>
      </c>
      <c r="CA81" s="177">
        <v>8</v>
      </c>
      <c r="CB81" s="177">
        <v>0</v>
      </c>
      <c r="CZ81" s="146">
        <v>0</v>
      </c>
    </row>
    <row r="82" spans="1:104">
      <c r="A82" s="184"/>
      <c r="B82" s="185" t="s">
        <v>74</v>
      </c>
      <c r="C82" s="186" t="str">
        <f>CONCATENATE(B59," ",C59)</f>
        <v>96 Bourání konstrukcí</v>
      </c>
      <c r="D82" s="187"/>
      <c r="E82" s="188"/>
      <c r="F82" s="189"/>
      <c r="G82" s="190">
        <f>SUM(G59:G81)</f>
        <v>0</v>
      </c>
      <c r="O82" s="170">
        <v>4</v>
      </c>
      <c r="BA82" s="191">
        <f>SUM(BA59:BA81)</f>
        <v>0</v>
      </c>
      <c r="BB82" s="191">
        <f>SUM(BB59:BB81)</f>
        <v>0</v>
      </c>
      <c r="BC82" s="191">
        <f>SUM(BC59:BC81)</f>
        <v>0</v>
      </c>
      <c r="BD82" s="191">
        <f>SUM(BD59:BD81)</f>
        <v>0</v>
      </c>
      <c r="BE82" s="191">
        <f>SUM(BE59:BE81)</f>
        <v>0</v>
      </c>
    </row>
    <row r="83" spans="1:104">
      <c r="A83" s="163" t="s">
        <v>72</v>
      </c>
      <c r="B83" s="164" t="s">
        <v>188</v>
      </c>
      <c r="C83" s="165" t="s">
        <v>189</v>
      </c>
      <c r="D83" s="166"/>
      <c r="E83" s="167"/>
      <c r="F83" s="167"/>
      <c r="G83" s="168"/>
      <c r="H83" s="169"/>
      <c r="I83" s="169"/>
      <c r="O83" s="170">
        <v>1</v>
      </c>
    </row>
    <row r="84" spans="1:104">
      <c r="A84" s="171">
        <v>32</v>
      </c>
      <c r="B84" s="172" t="s">
        <v>190</v>
      </c>
      <c r="C84" s="173" t="s">
        <v>191</v>
      </c>
      <c r="D84" s="174" t="s">
        <v>177</v>
      </c>
      <c r="E84" s="175">
        <v>5.7157547380000002</v>
      </c>
      <c r="F84" s="175">
        <v>0</v>
      </c>
      <c r="G84" s="176">
        <f>E84*F84</f>
        <v>0</v>
      </c>
      <c r="O84" s="170">
        <v>2</v>
      </c>
      <c r="AA84" s="146">
        <v>7</v>
      </c>
      <c r="AB84" s="146">
        <v>1</v>
      </c>
      <c r="AC84" s="146">
        <v>2</v>
      </c>
      <c r="AZ84" s="146">
        <v>1</v>
      </c>
      <c r="BA84" s="146">
        <f>IF(AZ84=1,G84,0)</f>
        <v>0</v>
      </c>
      <c r="BB84" s="146">
        <f>IF(AZ84=2,G84,0)</f>
        <v>0</v>
      </c>
      <c r="BC84" s="146">
        <f>IF(AZ84=3,G84,0)</f>
        <v>0</v>
      </c>
      <c r="BD84" s="146">
        <f>IF(AZ84=4,G84,0)</f>
        <v>0</v>
      </c>
      <c r="BE84" s="146">
        <f>IF(AZ84=5,G84,0)</f>
        <v>0</v>
      </c>
      <c r="CA84" s="177">
        <v>7</v>
      </c>
      <c r="CB84" s="177">
        <v>1</v>
      </c>
      <c r="CZ84" s="146">
        <v>0</v>
      </c>
    </row>
    <row r="85" spans="1:104">
      <c r="A85" s="184"/>
      <c r="B85" s="185" t="s">
        <v>74</v>
      </c>
      <c r="C85" s="186" t="str">
        <f>CONCATENATE(B83," ",C83)</f>
        <v>99 Staveništní přesun hmot</v>
      </c>
      <c r="D85" s="187"/>
      <c r="E85" s="188"/>
      <c r="F85" s="189"/>
      <c r="G85" s="190">
        <f>SUM(G83:G84)</f>
        <v>0</v>
      </c>
      <c r="O85" s="170">
        <v>4</v>
      </c>
      <c r="BA85" s="191">
        <f>SUM(BA83:BA84)</f>
        <v>0</v>
      </c>
      <c r="BB85" s="191">
        <f>SUM(BB83:BB84)</f>
        <v>0</v>
      </c>
      <c r="BC85" s="191">
        <f>SUM(BC83:BC84)</f>
        <v>0</v>
      </c>
      <c r="BD85" s="191">
        <f>SUM(BD83:BD84)</f>
        <v>0</v>
      </c>
      <c r="BE85" s="191">
        <f>SUM(BE83:BE84)</f>
        <v>0</v>
      </c>
    </row>
    <row r="86" spans="1:104">
      <c r="A86" s="163" t="s">
        <v>72</v>
      </c>
      <c r="B86" s="164" t="s">
        <v>192</v>
      </c>
      <c r="C86" s="165" t="s">
        <v>193</v>
      </c>
      <c r="D86" s="166"/>
      <c r="E86" s="167"/>
      <c r="F86" s="167"/>
      <c r="G86" s="168"/>
      <c r="H86" s="169"/>
      <c r="I86" s="169"/>
      <c r="O86" s="170">
        <v>1</v>
      </c>
    </row>
    <row r="87" spans="1:104">
      <c r="A87" s="171">
        <v>33</v>
      </c>
      <c r="B87" s="172" t="s">
        <v>194</v>
      </c>
      <c r="C87" s="173" t="s">
        <v>195</v>
      </c>
      <c r="D87" s="174" t="s">
        <v>93</v>
      </c>
      <c r="E87" s="175">
        <v>10.3</v>
      </c>
      <c r="F87" s="175">
        <v>0</v>
      </c>
      <c r="G87" s="176">
        <f>E87*F87</f>
        <v>0</v>
      </c>
      <c r="O87" s="170">
        <v>2</v>
      </c>
      <c r="AA87" s="146">
        <v>1</v>
      </c>
      <c r="AB87" s="146">
        <v>7</v>
      </c>
      <c r="AC87" s="146">
        <v>7</v>
      </c>
      <c r="AZ87" s="146">
        <v>2</v>
      </c>
      <c r="BA87" s="146">
        <f>IF(AZ87=1,G87,0)</f>
        <v>0</v>
      </c>
      <c r="BB87" s="146">
        <f>IF(AZ87=2,G87,0)</f>
        <v>0</v>
      </c>
      <c r="BC87" s="146">
        <f>IF(AZ87=3,G87,0)</f>
        <v>0</v>
      </c>
      <c r="BD87" s="146">
        <f>IF(AZ87=4,G87,0)</f>
        <v>0</v>
      </c>
      <c r="BE87" s="146">
        <f>IF(AZ87=5,G87,0)</f>
        <v>0</v>
      </c>
      <c r="CA87" s="177">
        <v>1</v>
      </c>
      <c r="CB87" s="177">
        <v>7</v>
      </c>
      <c r="CZ87" s="146">
        <v>3.7599999999999999E-3</v>
      </c>
    </row>
    <row r="88" spans="1:104">
      <c r="A88" s="178"/>
      <c r="B88" s="180"/>
      <c r="C88" s="225" t="s">
        <v>196</v>
      </c>
      <c r="D88" s="226"/>
      <c r="E88" s="181">
        <v>10.3</v>
      </c>
      <c r="F88" s="182"/>
      <c r="G88" s="183"/>
      <c r="M88" s="179" t="s">
        <v>196</v>
      </c>
      <c r="O88" s="170"/>
    </row>
    <row r="89" spans="1:104">
      <c r="A89" s="171">
        <v>34</v>
      </c>
      <c r="B89" s="172" t="s">
        <v>197</v>
      </c>
      <c r="C89" s="173" t="s">
        <v>198</v>
      </c>
      <c r="D89" s="174" t="s">
        <v>93</v>
      </c>
      <c r="E89" s="175">
        <v>16.600000000000001</v>
      </c>
      <c r="F89" s="175">
        <v>0</v>
      </c>
      <c r="G89" s="176">
        <f>E89*F89</f>
        <v>0</v>
      </c>
      <c r="O89" s="170">
        <v>2</v>
      </c>
      <c r="AA89" s="146">
        <v>1</v>
      </c>
      <c r="AB89" s="146">
        <v>7</v>
      </c>
      <c r="AC89" s="146">
        <v>7</v>
      </c>
      <c r="AZ89" s="146">
        <v>2</v>
      </c>
      <c r="BA89" s="146">
        <f>IF(AZ89=1,G89,0)</f>
        <v>0</v>
      </c>
      <c r="BB89" s="146">
        <f>IF(AZ89=2,G89,0)</f>
        <v>0</v>
      </c>
      <c r="BC89" s="146">
        <f>IF(AZ89=3,G89,0)</f>
        <v>0</v>
      </c>
      <c r="BD89" s="146">
        <f>IF(AZ89=4,G89,0)</f>
        <v>0</v>
      </c>
      <c r="BE89" s="146">
        <f>IF(AZ89=5,G89,0)</f>
        <v>0</v>
      </c>
      <c r="CA89" s="177">
        <v>1</v>
      </c>
      <c r="CB89" s="177">
        <v>7</v>
      </c>
      <c r="CZ89" s="146">
        <v>2.49E-3</v>
      </c>
    </row>
    <row r="90" spans="1:104">
      <c r="A90" s="178"/>
      <c r="B90" s="180"/>
      <c r="C90" s="225" t="s">
        <v>199</v>
      </c>
      <c r="D90" s="226"/>
      <c r="E90" s="181">
        <v>16.600000000000001</v>
      </c>
      <c r="F90" s="182"/>
      <c r="G90" s="183"/>
      <c r="M90" s="179" t="s">
        <v>199</v>
      </c>
      <c r="O90" s="170"/>
    </row>
    <row r="91" spans="1:104">
      <c r="A91" s="171">
        <v>35</v>
      </c>
      <c r="B91" s="172" t="s">
        <v>200</v>
      </c>
      <c r="C91" s="173" t="s">
        <v>201</v>
      </c>
      <c r="D91" s="174" t="s">
        <v>156</v>
      </c>
      <c r="E91" s="175">
        <v>1</v>
      </c>
      <c r="F91" s="175">
        <v>0</v>
      </c>
      <c r="G91" s="176">
        <f>E91*F91</f>
        <v>0</v>
      </c>
      <c r="O91" s="170">
        <v>2</v>
      </c>
      <c r="AA91" s="146">
        <v>1</v>
      </c>
      <c r="AB91" s="146">
        <v>7</v>
      </c>
      <c r="AC91" s="146">
        <v>7</v>
      </c>
      <c r="AZ91" s="146">
        <v>2</v>
      </c>
      <c r="BA91" s="146">
        <f>IF(AZ91=1,G91,0)</f>
        <v>0</v>
      </c>
      <c r="BB91" s="146">
        <f>IF(AZ91=2,G91,0)</f>
        <v>0</v>
      </c>
      <c r="BC91" s="146">
        <f>IF(AZ91=3,G91,0)</f>
        <v>0</v>
      </c>
      <c r="BD91" s="146">
        <f>IF(AZ91=4,G91,0)</f>
        <v>0</v>
      </c>
      <c r="BE91" s="146">
        <f>IF(AZ91=5,G91,0)</f>
        <v>0</v>
      </c>
      <c r="CA91" s="177">
        <v>1</v>
      </c>
      <c r="CB91" s="177">
        <v>7</v>
      </c>
      <c r="CZ91" s="146">
        <v>1.65E-3</v>
      </c>
    </row>
    <row r="92" spans="1:104">
      <c r="A92" s="178"/>
      <c r="B92" s="180"/>
      <c r="C92" s="225" t="s">
        <v>202</v>
      </c>
      <c r="D92" s="226"/>
      <c r="E92" s="181">
        <v>1</v>
      </c>
      <c r="F92" s="182"/>
      <c r="G92" s="183"/>
      <c r="M92" s="179" t="s">
        <v>202</v>
      </c>
      <c r="O92" s="170"/>
    </row>
    <row r="93" spans="1:104">
      <c r="A93" s="171">
        <v>36</v>
      </c>
      <c r="B93" s="172" t="s">
        <v>203</v>
      </c>
      <c r="C93" s="173" t="s">
        <v>204</v>
      </c>
      <c r="D93" s="174" t="s">
        <v>93</v>
      </c>
      <c r="E93" s="175">
        <v>14.28</v>
      </c>
      <c r="F93" s="175">
        <v>0</v>
      </c>
      <c r="G93" s="176">
        <f>E93*F93</f>
        <v>0</v>
      </c>
      <c r="O93" s="170">
        <v>2</v>
      </c>
      <c r="AA93" s="146">
        <v>1</v>
      </c>
      <c r="AB93" s="146">
        <v>7</v>
      </c>
      <c r="AC93" s="146">
        <v>7</v>
      </c>
      <c r="AZ93" s="146">
        <v>2</v>
      </c>
      <c r="BA93" s="146">
        <f>IF(AZ93=1,G93,0)</f>
        <v>0</v>
      </c>
      <c r="BB93" s="146">
        <f>IF(AZ93=2,G93,0)</f>
        <v>0</v>
      </c>
      <c r="BC93" s="146">
        <f>IF(AZ93=3,G93,0)</f>
        <v>0</v>
      </c>
      <c r="BD93" s="146">
        <f>IF(AZ93=4,G93,0)</f>
        <v>0</v>
      </c>
      <c r="BE93" s="146">
        <f>IF(AZ93=5,G93,0)</f>
        <v>0</v>
      </c>
      <c r="CA93" s="177">
        <v>1</v>
      </c>
      <c r="CB93" s="177">
        <v>7</v>
      </c>
      <c r="CZ93" s="146">
        <v>3.4499999999999999E-3</v>
      </c>
    </row>
    <row r="94" spans="1:104">
      <c r="A94" s="178"/>
      <c r="B94" s="180"/>
      <c r="C94" s="225" t="s">
        <v>205</v>
      </c>
      <c r="D94" s="226"/>
      <c r="E94" s="181">
        <v>0</v>
      </c>
      <c r="F94" s="182"/>
      <c r="G94" s="183"/>
      <c r="M94" s="179" t="s">
        <v>205</v>
      </c>
      <c r="O94" s="170"/>
    </row>
    <row r="95" spans="1:104">
      <c r="A95" s="178"/>
      <c r="B95" s="180"/>
      <c r="C95" s="225" t="s">
        <v>206</v>
      </c>
      <c r="D95" s="226"/>
      <c r="E95" s="181">
        <v>14.28</v>
      </c>
      <c r="F95" s="182"/>
      <c r="G95" s="183"/>
      <c r="M95" s="179" t="s">
        <v>206</v>
      </c>
      <c r="O95" s="170"/>
    </row>
    <row r="96" spans="1:104">
      <c r="A96" s="171">
        <v>37</v>
      </c>
      <c r="B96" s="172" t="s">
        <v>207</v>
      </c>
      <c r="C96" s="173" t="s">
        <v>208</v>
      </c>
      <c r="D96" s="174" t="s">
        <v>93</v>
      </c>
      <c r="E96" s="175">
        <v>2.8</v>
      </c>
      <c r="F96" s="175">
        <v>0</v>
      </c>
      <c r="G96" s="176">
        <f>E96*F96</f>
        <v>0</v>
      </c>
      <c r="O96" s="170">
        <v>2</v>
      </c>
      <c r="AA96" s="146">
        <v>1</v>
      </c>
      <c r="AB96" s="146">
        <v>7</v>
      </c>
      <c r="AC96" s="146">
        <v>7</v>
      </c>
      <c r="AZ96" s="146">
        <v>2</v>
      </c>
      <c r="BA96" s="146">
        <f>IF(AZ96=1,G96,0)</f>
        <v>0</v>
      </c>
      <c r="BB96" s="146">
        <f>IF(AZ96=2,G96,0)</f>
        <v>0</v>
      </c>
      <c r="BC96" s="146">
        <f>IF(AZ96=3,G96,0)</f>
        <v>0</v>
      </c>
      <c r="BD96" s="146">
        <f>IF(AZ96=4,G96,0)</f>
        <v>0</v>
      </c>
      <c r="BE96" s="146">
        <f>IF(AZ96=5,G96,0)</f>
        <v>0</v>
      </c>
      <c r="CA96" s="177">
        <v>1</v>
      </c>
      <c r="CB96" s="177">
        <v>7</v>
      </c>
      <c r="CZ96" s="146">
        <v>2.63E-3</v>
      </c>
    </row>
    <row r="97" spans="1:104">
      <c r="A97" s="178"/>
      <c r="B97" s="180"/>
      <c r="C97" s="225" t="s">
        <v>209</v>
      </c>
      <c r="D97" s="226"/>
      <c r="E97" s="181">
        <v>2.8</v>
      </c>
      <c r="F97" s="182"/>
      <c r="G97" s="183"/>
      <c r="M97" s="179" t="s">
        <v>209</v>
      </c>
      <c r="O97" s="170"/>
    </row>
    <row r="98" spans="1:104">
      <c r="A98" s="171">
        <v>38</v>
      </c>
      <c r="B98" s="172" t="s">
        <v>210</v>
      </c>
      <c r="C98" s="173" t="s">
        <v>211</v>
      </c>
      <c r="D98" s="174" t="s">
        <v>61</v>
      </c>
      <c r="E98" s="175"/>
      <c r="F98" s="175">
        <v>0</v>
      </c>
      <c r="G98" s="176">
        <f>E98*F98</f>
        <v>0</v>
      </c>
      <c r="O98" s="170">
        <v>2</v>
      </c>
      <c r="AA98" s="146">
        <v>7</v>
      </c>
      <c r="AB98" s="146">
        <v>1002</v>
      </c>
      <c r="AC98" s="146">
        <v>5</v>
      </c>
      <c r="AZ98" s="146">
        <v>2</v>
      </c>
      <c r="BA98" s="146">
        <f>IF(AZ98=1,G98,0)</f>
        <v>0</v>
      </c>
      <c r="BB98" s="146">
        <f>IF(AZ98=2,G98,0)</f>
        <v>0</v>
      </c>
      <c r="BC98" s="146">
        <f>IF(AZ98=3,G98,0)</f>
        <v>0</v>
      </c>
      <c r="BD98" s="146">
        <f>IF(AZ98=4,G98,0)</f>
        <v>0</v>
      </c>
      <c r="BE98" s="146">
        <f>IF(AZ98=5,G98,0)</f>
        <v>0</v>
      </c>
      <c r="CA98" s="177">
        <v>7</v>
      </c>
      <c r="CB98" s="177">
        <v>1002</v>
      </c>
      <c r="CZ98" s="146">
        <v>0</v>
      </c>
    </row>
    <row r="99" spans="1:104">
      <c r="A99" s="184"/>
      <c r="B99" s="185" t="s">
        <v>74</v>
      </c>
      <c r="C99" s="186" t="str">
        <f>CONCATENATE(B86," ",C86)</f>
        <v>764 Konstrukce klempířské</v>
      </c>
      <c r="D99" s="187"/>
      <c r="E99" s="188"/>
      <c r="F99" s="189"/>
      <c r="G99" s="190">
        <f>SUM(G86:G98)</f>
        <v>0</v>
      </c>
      <c r="O99" s="170">
        <v>4</v>
      </c>
      <c r="BA99" s="191">
        <f>SUM(BA86:BA98)</f>
        <v>0</v>
      </c>
      <c r="BB99" s="191">
        <f>SUM(BB86:BB98)</f>
        <v>0</v>
      </c>
      <c r="BC99" s="191">
        <f>SUM(BC86:BC98)</f>
        <v>0</v>
      </c>
      <c r="BD99" s="191">
        <f>SUM(BD86:BD98)</f>
        <v>0</v>
      </c>
      <c r="BE99" s="191">
        <f>SUM(BE86:BE98)</f>
        <v>0</v>
      </c>
    </row>
    <row r="100" spans="1:104">
      <c r="A100" s="163" t="s">
        <v>72</v>
      </c>
      <c r="B100" s="164" t="s">
        <v>212</v>
      </c>
      <c r="C100" s="165" t="s">
        <v>213</v>
      </c>
      <c r="D100" s="166"/>
      <c r="E100" s="167"/>
      <c r="F100" s="167"/>
      <c r="G100" s="168"/>
      <c r="H100" s="169"/>
      <c r="I100" s="169"/>
      <c r="O100" s="170">
        <v>1</v>
      </c>
    </row>
    <row r="101" spans="1:104">
      <c r="A101" s="171">
        <v>39</v>
      </c>
      <c r="B101" s="172" t="s">
        <v>214</v>
      </c>
      <c r="C101" s="173" t="s">
        <v>215</v>
      </c>
      <c r="D101" s="174" t="s">
        <v>93</v>
      </c>
      <c r="E101" s="175">
        <v>44.08</v>
      </c>
      <c r="F101" s="175">
        <v>0</v>
      </c>
      <c r="G101" s="176">
        <f>E101*F101</f>
        <v>0</v>
      </c>
      <c r="O101" s="170">
        <v>2</v>
      </c>
      <c r="AA101" s="146">
        <v>1</v>
      </c>
      <c r="AB101" s="146">
        <v>7</v>
      </c>
      <c r="AC101" s="146">
        <v>7</v>
      </c>
      <c r="AZ101" s="146">
        <v>2</v>
      </c>
      <c r="BA101" s="146">
        <f>IF(AZ101=1,G101,0)</f>
        <v>0</v>
      </c>
      <c r="BB101" s="146">
        <f>IF(AZ101=2,G101,0)</f>
        <v>0</v>
      </c>
      <c r="BC101" s="146">
        <f>IF(AZ101=3,G101,0)</f>
        <v>0</v>
      </c>
      <c r="BD101" s="146">
        <f>IF(AZ101=4,G101,0)</f>
        <v>0</v>
      </c>
      <c r="BE101" s="146">
        <f>IF(AZ101=5,G101,0)</f>
        <v>0</v>
      </c>
      <c r="CA101" s="177">
        <v>1</v>
      </c>
      <c r="CB101" s="177">
        <v>7</v>
      </c>
      <c r="CZ101" s="146">
        <v>6.0000000000000002E-5</v>
      </c>
    </row>
    <row r="102" spans="1:104">
      <c r="A102" s="178"/>
      <c r="B102" s="180"/>
      <c r="C102" s="225" t="s">
        <v>216</v>
      </c>
      <c r="D102" s="226"/>
      <c r="E102" s="181">
        <v>44.08</v>
      </c>
      <c r="F102" s="182"/>
      <c r="G102" s="183"/>
      <c r="M102" s="179" t="s">
        <v>216</v>
      </c>
      <c r="O102" s="170"/>
    </row>
    <row r="103" spans="1:104">
      <c r="A103" s="171">
        <v>40</v>
      </c>
      <c r="B103" s="172" t="s">
        <v>217</v>
      </c>
      <c r="C103" s="173" t="s">
        <v>218</v>
      </c>
      <c r="D103" s="174" t="s">
        <v>93</v>
      </c>
      <c r="E103" s="175">
        <v>32.64</v>
      </c>
      <c r="F103" s="175">
        <v>0</v>
      </c>
      <c r="G103" s="176">
        <f>E103*F103</f>
        <v>0</v>
      </c>
      <c r="O103" s="170">
        <v>2</v>
      </c>
      <c r="AA103" s="146">
        <v>1</v>
      </c>
      <c r="AB103" s="146">
        <v>7</v>
      </c>
      <c r="AC103" s="146">
        <v>7</v>
      </c>
      <c r="AZ103" s="146">
        <v>2</v>
      </c>
      <c r="BA103" s="146">
        <f>IF(AZ103=1,G103,0)</f>
        <v>0</v>
      </c>
      <c r="BB103" s="146">
        <f>IF(AZ103=2,G103,0)</f>
        <v>0</v>
      </c>
      <c r="BC103" s="146">
        <f>IF(AZ103=3,G103,0)</f>
        <v>0</v>
      </c>
      <c r="BD103" s="146">
        <f>IF(AZ103=4,G103,0)</f>
        <v>0</v>
      </c>
      <c r="BE103" s="146">
        <f>IF(AZ103=5,G103,0)</f>
        <v>0</v>
      </c>
      <c r="CA103" s="177">
        <v>1</v>
      </c>
      <c r="CB103" s="177">
        <v>7</v>
      </c>
      <c r="CZ103" s="146">
        <v>8.0000000000000007E-5</v>
      </c>
    </row>
    <row r="104" spans="1:104">
      <c r="A104" s="178"/>
      <c r="B104" s="180"/>
      <c r="C104" s="225" t="s">
        <v>219</v>
      </c>
      <c r="D104" s="226"/>
      <c r="E104" s="181">
        <v>32.64</v>
      </c>
      <c r="F104" s="182"/>
      <c r="G104" s="183"/>
      <c r="M104" s="179" t="s">
        <v>219</v>
      </c>
      <c r="O104" s="170"/>
    </row>
    <row r="105" spans="1:104" ht="22.5">
      <c r="A105" s="171">
        <v>41</v>
      </c>
      <c r="B105" s="172" t="s">
        <v>220</v>
      </c>
      <c r="C105" s="173" t="s">
        <v>221</v>
      </c>
      <c r="D105" s="174" t="s">
        <v>156</v>
      </c>
      <c r="E105" s="175">
        <v>2</v>
      </c>
      <c r="F105" s="175">
        <v>0</v>
      </c>
      <c r="G105" s="176">
        <f>E105*F105</f>
        <v>0</v>
      </c>
      <c r="O105" s="170">
        <v>2</v>
      </c>
      <c r="AA105" s="146">
        <v>12</v>
      </c>
      <c r="AB105" s="146">
        <v>0</v>
      </c>
      <c r="AC105" s="146">
        <v>17</v>
      </c>
      <c r="AZ105" s="146">
        <v>2</v>
      </c>
      <c r="BA105" s="146">
        <f>IF(AZ105=1,G105,0)</f>
        <v>0</v>
      </c>
      <c r="BB105" s="146">
        <f>IF(AZ105=2,G105,0)</f>
        <v>0</v>
      </c>
      <c r="BC105" s="146">
        <f>IF(AZ105=3,G105,0)</f>
        <v>0</v>
      </c>
      <c r="BD105" s="146">
        <f>IF(AZ105=4,G105,0)</f>
        <v>0</v>
      </c>
      <c r="BE105" s="146">
        <f>IF(AZ105=5,G105,0)</f>
        <v>0</v>
      </c>
      <c r="CA105" s="177">
        <v>12</v>
      </c>
      <c r="CB105" s="177">
        <v>0</v>
      </c>
      <c r="CZ105" s="146">
        <v>0</v>
      </c>
    </row>
    <row r="106" spans="1:104">
      <c r="A106" s="178"/>
      <c r="B106" s="180"/>
      <c r="C106" s="225" t="s">
        <v>222</v>
      </c>
      <c r="D106" s="226"/>
      <c r="E106" s="181">
        <v>2</v>
      </c>
      <c r="F106" s="182"/>
      <c r="G106" s="183"/>
      <c r="M106" s="179">
        <v>2</v>
      </c>
      <c r="O106" s="170"/>
    </row>
    <row r="107" spans="1:104" ht="22.5">
      <c r="A107" s="171">
        <v>42</v>
      </c>
      <c r="B107" s="172" t="s">
        <v>223</v>
      </c>
      <c r="C107" s="173" t="s">
        <v>224</v>
      </c>
      <c r="D107" s="174" t="s">
        <v>156</v>
      </c>
      <c r="E107" s="175">
        <v>4</v>
      </c>
      <c r="F107" s="175">
        <v>0</v>
      </c>
      <c r="G107" s="176">
        <f>E107*F107</f>
        <v>0</v>
      </c>
      <c r="O107" s="170">
        <v>2</v>
      </c>
      <c r="AA107" s="146">
        <v>12</v>
      </c>
      <c r="AB107" s="146">
        <v>0</v>
      </c>
      <c r="AC107" s="146">
        <v>18</v>
      </c>
      <c r="AZ107" s="146">
        <v>2</v>
      </c>
      <c r="BA107" s="146">
        <f>IF(AZ107=1,G107,0)</f>
        <v>0</v>
      </c>
      <c r="BB107" s="146">
        <f>IF(AZ107=2,G107,0)</f>
        <v>0</v>
      </c>
      <c r="BC107" s="146">
        <f>IF(AZ107=3,G107,0)</f>
        <v>0</v>
      </c>
      <c r="BD107" s="146">
        <f>IF(AZ107=4,G107,0)</f>
        <v>0</v>
      </c>
      <c r="BE107" s="146">
        <f>IF(AZ107=5,G107,0)</f>
        <v>0</v>
      </c>
      <c r="CA107" s="177">
        <v>12</v>
      </c>
      <c r="CB107" s="177">
        <v>0</v>
      </c>
      <c r="CZ107" s="146">
        <v>0</v>
      </c>
    </row>
    <row r="108" spans="1:104">
      <c r="A108" s="178"/>
      <c r="B108" s="180"/>
      <c r="C108" s="225" t="s">
        <v>166</v>
      </c>
      <c r="D108" s="226"/>
      <c r="E108" s="181">
        <v>4</v>
      </c>
      <c r="F108" s="182"/>
      <c r="G108" s="183"/>
      <c r="M108" s="179">
        <v>4</v>
      </c>
      <c r="O108" s="170"/>
    </row>
    <row r="109" spans="1:104" ht="22.5">
      <c r="A109" s="171">
        <v>43</v>
      </c>
      <c r="B109" s="172" t="s">
        <v>225</v>
      </c>
      <c r="C109" s="173" t="s">
        <v>226</v>
      </c>
      <c r="D109" s="174" t="s">
        <v>156</v>
      </c>
      <c r="E109" s="175">
        <v>1</v>
      </c>
      <c r="F109" s="175">
        <v>0</v>
      </c>
      <c r="G109" s="176">
        <f>E109*F109</f>
        <v>0</v>
      </c>
      <c r="O109" s="170">
        <v>2</v>
      </c>
      <c r="AA109" s="146">
        <v>12</v>
      </c>
      <c r="AB109" s="146">
        <v>0</v>
      </c>
      <c r="AC109" s="146">
        <v>24</v>
      </c>
      <c r="AZ109" s="146">
        <v>2</v>
      </c>
      <c r="BA109" s="146">
        <f>IF(AZ109=1,G109,0)</f>
        <v>0</v>
      </c>
      <c r="BB109" s="146">
        <f>IF(AZ109=2,G109,0)</f>
        <v>0</v>
      </c>
      <c r="BC109" s="146">
        <f>IF(AZ109=3,G109,0)</f>
        <v>0</v>
      </c>
      <c r="BD109" s="146">
        <f>IF(AZ109=4,G109,0)</f>
        <v>0</v>
      </c>
      <c r="BE109" s="146">
        <f>IF(AZ109=5,G109,0)</f>
        <v>0</v>
      </c>
      <c r="CA109" s="177">
        <v>12</v>
      </c>
      <c r="CB109" s="177">
        <v>0</v>
      </c>
      <c r="CZ109" s="146">
        <v>0</v>
      </c>
    </row>
    <row r="110" spans="1:104">
      <c r="A110" s="178"/>
      <c r="B110" s="180"/>
      <c r="C110" s="225" t="s">
        <v>73</v>
      </c>
      <c r="D110" s="226"/>
      <c r="E110" s="181">
        <v>1</v>
      </c>
      <c r="F110" s="182"/>
      <c r="G110" s="183"/>
      <c r="M110" s="179">
        <v>1</v>
      </c>
      <c r="O110" s="170"/>
    </row>
    <row r="111" spans="1:104" ht="22.5">
      <c r="A111" s="171">
        <v>44</v>
      </c>
      <c r="B111" s="172" t="s">
        <v>227</v>
      </c>
      <c r="C111" s="173" t="s">
        <v>228</v>
      </c>
      <c r="D111" s="174" t="s">
        <v>93</v>
      </c>
      <c r="E111" s="175">
        <v>26.6</v>
      </c>
      <c r="F111" s="175">
        <v>0</v>
      </c>
      <c r="G111" s="176">
        <f>E111*F111</f>
        <v>0</v>
      </c>
      <c r="O111" s="170">
        <v>2</v>
      </c>
      <c r="AA111" s="146">
        <v>12</v>
      </c>
      <c r="AB111" s="146">
        <v>0</v>
      </c>
      <c r="AC111" s="146">
        <v>53</v>
      </c>
      <c r="AZ111" s="146">
        <v>2</v>
      </c>
      <c r="BA111" s="146">
        <f>IF(AZ111=1,G111,0)</f>
        <v>0</v>
      </c>
      <c r="BB111" s="146">
        <f>IF(AZ111=2,G111,0)</f>
        <v>0</v>
      </c>
      <c r="BC111" s="146">
        <f>IF(AZ111=3,G111,0)</f>
        <v>0</v>
      </c>
      <c r="BD111" s="146">
        <f>IF(AZ111=4,G111,0)</f>
        <v>0</v>
      </c>
      <c r="BE111" s="146">
        <f>IF(AZ111=5,G111,0)</f>
        <v>0</v>
      </c>
      <c r="CA111" s="177">
        <v>12</v>
      </c>
      <c r="CB111" s="177">
        <v>0</v>
      </c>
      <c r="CZ111" s="146">
        <v>0</v>
      </c>
    </row>
    <row r="112" spans="1:104">
      <c r="A112" s="178"/>
      <c r="B112" s="180"/>
      <c r="C112" s="225" t="s">
        <v>229</v>
      </c>
      <c r="D112" s="226"/>
      <c r="E112" s="181">
        <v>26.6</v>
      </c>
      <c r="F112" s="182"/>
      <c r="G112" s="183"/>
      <c r="M112" s="179" t="s">
        <v>229</v>
      </c>
      <c r="O112" s="170"/>
    </row>
    <row r="113" spans="1:104">
      <c r="A113" s="171">
        <v>45</v>
      </c>
      <c r="B113" s="172" t="s">
        <v>230</v>
      </c>
      <c r="C113" s="173" t="s">
        <v>231</v>
      </c>
      <c r="D113" s="174" t="s">
        <v>61</v>
      </c>
      <c r="E113" s="175"/>
      <c r="F113" s="175">
        <v>0</v>
      </c>
      <c r="G113" s="176">
        <f>E113*F113</f>
        <v>0</v>
      </c>
      <c r="O113" s="170">
        <v>2</v>
      </c>
      <c r="AA113" s="146">
        <v>7</v>
      </c>
      <c r="AB113" s="146">
        <v>1002</v>
      </c>
      <c r="AC113" s="146">
        <v>5</v>
      </c>
      <c r="AZ113" s="146">
        <v>2</v>
      </c>
      <c r="BA113" s="146">
        <f>IF(AZ113=1,G113,0)</f>
        <v>0</v>
      </c>
      <c r="BB113" s="146">
        <f>IF(AZ113=2,G113,0)</f>
        <v>0</v>
      </c>
      <c r="BC113" s="146">
        <f>IF(AZ113=3,G113,0)</f>
        <v>0</v>
      </c>
      <c r="BD113" s="146">
        <f>IF(AZ113=4,G113,0)</f>
        <v>0</v>
      </c>
      <c r="BE113" s="146">
        <f>IF(AZ113=5,G113,0)</f>
        <v>0</v>
      </c>
      <c r="CA113" s="177">
        <v>7</v>
      </c>
      <c r="CB113" s="177">
        <v>1002</v>
      </c>
      <c r="CZ113" s="146">
        <v>0</v>
      </c>
    </row>
    <row r="114" spans="1:104">
      <c r="A114" s="184"/>
      <c r="B114" s="185" t="s">
        <v>74</v>
      </c>
      <c r="C114" s="186" t="str">
        <f>CONCATENATE(B100," ",C100)</f>
        <v>766 Konstrukce truhlářské</v>
      </c>
      <c r="D114" s="187"/>
      <c r="E114" s="188"/>
      <c r="F114" s="189"/>
      <c r="G114" s="190">
        <f>SUM(G100:G113)</f>
        <v>0</v>
      </c>
      <c r="O114" s="170">
        <v>4</v>
      </c>
      <c r="BA114" s="191">
        <f>SUM(BA100:BA113)</f>
        <v>0</v>
      </c>
      <c r="BB114" s="191">
        <f>SUM(BB100:BB113)</f>
        <v>0</v>
      </c>
      <c r="BC114" s="191">
        <f>SUM(BC100:BC113)</f>
        <v>0</v>
      </c>
      <c r="BD114" s="191">
        <f>SUM(BD100:BD113)</f>
        <v>0</v>
      </c>
      <c r="BE114" s="191">
        <f>SUM(BE100:BE113)</f>
        <v>0</v>
      </c>
    </row>
    <row r="115" spans="1:104">
      <c r="A115" s="163" t="s">
        <v>72</v>
      </c>
      <c r="B115" s="164" t="s">
        <v>232</v>
      </c>
      <c r="C115" s="165" t="s">
        <v>233</v>
      </c>
      <c r="D115" s="166"/>
      <c r="E115" s="167"/>
      <c r="F115" s="167"/>
      <c r="G115" s="168"/>
      <c r="H115" s="169"/>
      <c r="I115" s="169"/>
      <c r="O115" s="170">
        <v>1</v>
      </c>
    </row>
    <row r="116" spans="1:104">
      <c r="A116" s="171">
        <v>46</v>
      </c>
      <c r="B116" s="172" t="s">
        <v>234</v>
      </c>
      <c r="C116" s="173" t="s">
        <v>235</v>
      </c>
      <c r="D116" s="174" t="s">
        <v>85</v>
      </c>
      <c r="E116" s="175">
        <v>21.688400000000001</v>
      </c>
      <c r="F116" s="175">
        <v>0</v>
      </c>
      <c r="G116" s="176">
        <f>E116*F116</f>
        <v>0</v>
      </c>
      <c r="O116" s="170">
        <v>2</v>
      </c>
      <c r="AA116" s="146">
        <v>1</v>
      </c>
      <c r="AB116" s="146">
        <v>7</v>
      </c>
      <c r="AC116" s="146">
        <v>7</v>
      </c>
      <c r="AZ116" s="146">
        <v>2</v>
      </c>
      <c r="BA116" s="146">
        <f>IF(AZ116=1,G116,0)</f>
        <v>0</v>
      </c>
      <c r="BB116" s="146">
        <f>IF(AZ116=2,G116,0)</f>
        <v>0</v>
      </c>
      <c r="BC116" s="146">
        <f>IF(AZ116=3,G116,0)</f>
        <v>0</v>
      </c>
      <c r="BD116" s="146">
        <f>IF(AZ116=4,G116,0)</f>
        <v>0</v>
      </c>
      <c r="BE116" s="146">
        <f>IF(AZ116=5,G116,0)</f>
        <v>0</v>
      </c>
      <c r="CA116" s="177">
        <v>1</v>
      </c>
      <c r="CB116" s="177">
        <v>7</v>
      </c>
      <c r="CZ116" s="146">
        <v>5.2999999999999998E-4</v>
      </c>
    </row>
    <row r="117" spans="1:104">
      <c r="A117" s="178"/>
      <c r="B117" s="180"/>
      <c r="C117" s="225" t="s">
        <v>236</v>
      </c>
      <c r="D117" s="226"/>
      <c r="E117" s="181">
        <v>21.688400000000001</v>
      </c>
      <c r="F117" s="182"/>
      <c r="G117" s="183"/>
      <c r="M117" s="179" t="s">
        <v>236</v>
      </c>
      <c r="O117" s="170"/>
    </row>
    <row r="118" spans="1:104">
      <c r="A118" s="184"/>
      <c r="B118" s="185" t="s">
        <v>74</v>
      </c>
      <c r="C118" s="186" t="str">
        <f>CONCATENATE(B115," ",C115)</f>
        <v>783 Nátěry</v>
      </c>
      <c r="D118" s="187"/>
      <c r="E118" s="188"/>
      <c r="F118" s="189"/>
      <c r="G118" s="190">
        <f>SUM(G115:G117)</f>
        <v>0</v>
      </c>
      <c r="O118" s="170">
        <v>4</v>
      </c>
      <c r="BA118" s="191">
        <f>SUM(BA115:BA117)</f>
        <v>0</v>
      </c>
      <c r="BB118" s="191">
        <f>SUM(BB115:BB117)</f>
        <v>0</v>
      </c>
      <c r="BC118" s="191">
        <f>SUM(BC115:BC117)</f>
        <v>0</v>
      </c>
      <c r="BD118" s="191">
        <f>SUM(BD115:BD117)</f>
        <v>0</v>
      </c>
      <c r="BE118" s="191">
        <f>SUM(BE115:BE117)</f>
        <v>0</v>
      </c>
    </row>
    <row r="119" spans="1:104">
      <c r="A119" s="163" t="s">
        <v>72</v>
      </c>
      <c r="B119" s="164" t="s">
        <v>237</v>
      </c>
      <c r="C119" s="165" t="s">
        <v>238</v>
      </c>
      <c r="D119" s="166"/>
      <c r="E119" s="167"/>
      <c r="F119" s="167"/>
      <c r="G119" s="168"/>
      <c r="H119" s="169"/>
      <c r="I119" s="169"/>
      <c r="O119" s="170">
        <v>1</v>
      </c>
    </row>
    <row r="120" spans="1:104">
      <c r="A120" s="171">
        <v>47</v>
      </c>
      <c r="B120" s="172" t="s">
        <v>239</v>
      </c>
      <c r="C120" s="173" t="s">
        <v>240</v>
      </c>
      <c r="D120" s="174" t="s">
        <v>85</v>
      </c>
      <c r="E120" s="175">
        <v>8.3070000000000004</v>
      </c>
      <c r="F120" s="175">
        <v>0</v>
      </c>
      <c r="G120" s="176">
        <f>E120*F120</f>
        <v>0</v>
      </c>
      <c r="O120" s="170">
        <v>2</v>
      </c>
      <c r="AA120" s="146">
        <v>1</v>
      </c>
      <c r="AB120" s="146">
        <v>7</v>
      </c>
      <c r="AC120" s="146">
        <v>7</v>
      </c>
      <c r="AZ120" s="146">
        <v>2</v>
      </c>
      <c r="BA120" s="146">
        <f>IF(AZ120=1,G120,0)</f>
        <v>0</v>
      </c>
      <c r="BB120" s="146">
        <f>IF(AZ120=2,G120,0)</f>
        <v>0</v>
      </c>
      <c r="BC120" s="146">
        <f>IF(AZ120=3,G120,0)</f>
        <v>0</v>
      </c>
      <c r="BD120" s="146">
        <f>IF(AZ120=4,G120,0)</f>
        <v>0</v>
      </c>
      <c r="BE120" s="146">
        <f>IF(AZ120=5,G120,0)</f>
        <v>0</v>
      </c>
      <c r="CA120" s="177">
        <v>1</v>
      </c>
      <c r="CB120" s="177">
        <v>7</v>
      </c>
      <c r="CZ120" s="146">
        <v>6.9999999999999994E-5</v>
      </c>
    </row>
    <row r="121" spans="1:104">
      <c r="A121" s="178"/>
      <c r="B121" s="180"/>
      <c r="C121" s="225" t="s">
        <v>241</v>
      </c>
      <c r="D121" s="226"/>
      <c r="E121" s="181">
        <v>8.3070000000000004</v>
      </c>
      <c r="F121" s="182"/>
      <c r="G121" s="183"/>
      <c r="M121" s="179" t="s">
        <v>241</v>
      </c>
      <c r="O121" s="170"/>
    </row>
    <row r="122" spans="1:104">
      <c r="A122" s="171">
        <v>48</v>
      </c>
      <c r="B122" s="172" t="s">
        <v>242</v>
      </c>
      <c r="C122" s="173" t="s">
        <v>243</v>
      </c>
      <c r="D122" s="174" t="s">
        <v>85</v>
      </c>
      <c r="E122" s="175">
        <v>68.307000000000002</v>
      </c>
      <c r="F122" s="175">
        <v>0</v>
      </c>
      <c r="G122" s="176">
        <f>E122*F122</f>
        <v>0</v>
      </c>
      <c r="O122" s="170">
        <v>2</v>
      </c>
      <c r="AA122" s="146">
        <v>1</v>
      </c>
      <c r="AB122" s="146">
        <v>7</v>
      </c>
      <c r="AC122" s="146">
        <v>7</v>
      </c>
      <c r="AZ122" s="146">
        <v>2</v>
      </c>
      <c r="BA122" s="146">
        <f>IF(AZ122=1,G122,0)</f>
        <v>0</v>
      </c>
      <c r="BB122" s="146">
        <f>IF(AZ122=2,G122,0)</f>
        <v>0</v>
      </c>
      <c r="BC122" s="146">
        <f>IF(AZ122=3,G122,0)</f>
        <v>0</v>
      </c>
      <c r="BD122" s="146">
        <f>IF(AZ122=4,G122,0)</f>
        <v>0</v>
      </c>
      <c r="BE122" s="146">
        <f>IF(AZ122=5,G122,0)</f>
        <v>0</v>
      </c>
      <c r="CA122" s="177">
        <v>1</v>
      </c>
      <c r="CB122" s="177">
        <v>7</v>
      </c>
      <c r="CZ122" s="146">
        <v>1.6000000000000001E-4</v>
      </c>
    </row>
    <row r="123" spans="1:104">
      <c r="A123" s="178"/>
      <c r="B123" s="180"/>
      <c r="C123" s="225" t="s">
        <v>241</v>
      </c>
      <c r="D123" s="226"/>
      <c r="E123" s="181">
        <v>8.3070000000000004</v>
      </c>
      <c r="F123" s="182"/>
      <c r="G123" s="183"/>
      <c r="M123" s="179" t="s">
        <v>241</v>
      </c>
      <c r="O123" s="170"/>
    </row>
    <row r="124" spans="1:104">
      <c r="A124" s="178"/>
      <c r="B124" s="180"/>
      <c r="C124" s="225" t="s">
        <v>244</v>
      </c>
      <c r="D124" s="226"/>
      <c r="E124" s="181">
        <v>60</v>
      </c>
      <c r="F124" s="182"/>
      <c r="G124" s="183"/>
      <c r="M124" s="179" t="s">
        <v>244</v>
      </c>
      <c r="O124" s="170"/>
    </row>
    <row r="125" spans="1:104">
      <c r="A125" s="184"/>
      <c r="B125" s="185" t="s">
        <v>74</v>
      </c>
      <c r="C125" s="186" t="str">
        <f>CONCATENATE(B119," ",C119)</f>
        <v>784 Malby</v>
      </c>
      <c r="D125" s="187"/>
      <c r="E125" s="188"/>
      <c r="F125" s="189"/>
      <c r="G125" s="190">
        <f>SUM(G119:G124)</f>
        <v>0</v>
      </c>
      <c r="O125" s="170">
        <v>4</v>
      </c>
      <c r="BA125" s="191">
        <f>SUM(BA119:BA124)</f>
        <v>0</v>
      </c>
      <c r="BB125" s="191">
        <f>SUM(BB119:BB124)</f>
        <v>0</v>
      </c>
      <c r="BC125" s="191">
        <f>SUM(BC119:BC124)</f>
        <v>0</v>
      </c>
      <c r="BD125" s="191">
        <f>SUM(BD119:BD124)</f>
        <v>0</v>
      </c>
      <c r="BE125" s="191">
        <f>SUM(BE119:BE124)</f>
        <v>0</v>
      </c>
    </row>
    <row r="126" spans="1:104">
      <c r="E126" s="146"/>
    </row>
    <row r="127" spans="1:104">
      <c r="E127" s="146"/>
    </row>
    <row r="128" spans="1:104">
      <c r="E128" s="146"/>
    </row>
    <row r="129" spans="5:5">
      <c r="E129" s="146"/>
    </row>
    <row r="130" spans="5:5">
      <c r="E130" s="146"/>
    </row>
    <row r="131" spans="5:5">
      <c r="E131" s="146"/>
    </row>
    <row r="132" spans="5:5">
      <c r="E132" s="146"/>
    </row>
    <row r="133" spans="5:5">
      <c r="E133" s="146"/>
    </row>
    <row r="134" spans="5:5">
      <c r="E134" s="146"/>
    </row>
    <row r="135" spans="5:5">
      <c r="E135" s="146"/>
    </row>
    <row r="136" spans="5:5">
      <c r="E136" s="146"/>
    </row>
    <row r="137" spans="5:5">
      <c r="E137" s="146"/>
    </row>
    <row r="138" spans="5:5">
      <c r="E138" s="146"/>
    </row>
    <row r="139" spans="5:5">
      <c r="E139" s="146"/>
    </row>
    <row r="140" spans="5:5">
      <c r="E140" s="146"/>
    </row>
    <row r="141" spans="5:5">
      <c r="E141" s="146"/>
    </row>
    <row r="142" spans="5:5">
      <c r="E142" s="146"/>
    </row>
    <row r="143" spans="5:5">
      <c r="E143" s="146"/>
    </row>
    <row r="144" spans="5:5">
      <c r="E144" s="146"/>
    </row>
    <row r="145" spans="1:7">
      <c r="E145" s="146"/>
    </row>
    <row r="146" spans="1:7">
      <c r="E146" s="146"/>
    </row>
    <row r="147" spans="1:7">
      <c r="E147" s="146"/>
    </row>
    <row r="148" spans="1:7">
      <c r="E148" s="146"/>
    </row>
    <row r="149" spans="1:7">
      <c r="A149" s="192"/>
      <c r="B149" s="192"/>
      <c r="C149" s="192"/>
      <c r="D149" s="192"/>
      <c r="E149" s="192"/>
      <c r="F149" s="192"/>
      <c r="G149" s="192"/>
    </row>
    <row r="150" spans="1:7">
      <c r="A150" s="192"/>
      <c r="B150" s="192"/>
      <c r="C150" s="192"/>
      <c r="D150" s="192"/>
      <c r="E150" s="192"/>
      <c r="F150" s="192"/>
      <c r="G150" s="192"/>
    </row>
    <row r="151" spans="1:7">
      <c r="A151" s="192"/>
      <c r="B151" s="192"/>
      <c r="C151" s="192"/>
      <c r="D151" s="192"/>
      <c r="E151" s="192"/>
      <c r="F151" s="192"/>
      <c r="G151" s="192"/>
    </row>
    <row r="152" spans="1:7">
      <c r="A152" s="192"/>
      <c r="B152" s="192"/>
      <c r="C152" s="192"/>
      <c r="D152" s="192"/>
      <c r="E152" s="192"/>
      <c r="F152" s="192"/>
      <c r="G152" s="192"/>
    </row>
    <row r="153" spans="1:7">
      <c r="E153" s="146"/>
    </row>
    <row r="154" spans="1:7">
      <c r="E154" s="146"/>
    </row>
    <row r="155" spans="1:7">
      <c r="E155" s="146"/>
    </row>
    <row r="156" spans="1:7">
      <c r="E156" s="146"/>
    </row>
    <row r="157" spans="1:7">
      <c r="E157" s="146"/>
    </row>
    <row r="158" spans="1:7">
      <c r="E158" s="146"/>
    </row>
    <row r="159" spans="1:7">
      <c r="E159" s="146"/>
    </row>
    <row r="160" spans="1:7">
      <c r="E160" s="146"/>
    </row>
    <row r="161" spans="5:5">
      <c r="E161" s="146"/>
    </row>
    <row r="162" spans="5:5">
      <c r="E162" s="146"/>
    </row>
    <row r="163" spans="5:5">
      <c r="E163" s="146"/>
    </row>
    <row r="164" spans="5:5">
      <c r="E164" s="146"/>
    </row>
    <row r="165" spans="5:5">
      <c r="E165" s="146"/>
    </row>
    <row r="166" spans="5:5">
      <c r="E166" s="146"/>
    </row>
    <row r="167" spans="5:5">
      <c r="E167" s="146"/>
    </row>
    <row r="168" spans="5:5">
      <c r="E168" s="146"/>
    </row>
    <row r="169" spans="5:5">
      <c r="E169" s="146"/>
    </row>
    <row r="170" spans="5:5">
      <c r="E170" s="146"/>
    </row>
    <row r="171" spans="5:5">
      <c r="E171" s="146"/>
    </row>
    <row r="172" spans="5:5">
      <c r="E172" s="146"/>
    </row>
    <row r="173" spans="5:5">
      <c r="E173" s="146"/>
    </row>
    <row r="174" spans="5:5">
      <c r="E174" s="146"/>
    </row>
    <row r="175" spans="5:5">
      <c r="E175" s="146"/>
    </row>
    <row r="176" spans="5:5">
      <c r="E176" s="146"/>
    </row>
    <row r="177" spans="1:7">
      <c r="E177" s="146"/>
    </row>
    <row r="178" spans="1:7">
      <c r="E178" s="146"/>
    </row>
    <row r="179" spans="1:7">
      <c r="E179" s="146"/>
    </row>
    <row r="180" spans="1:7">
      <c r="E180" s="146"/>
    </row>
    <row r="181" spans="1:7">
      <c r="E181" s="146"/>
    </row>
    <row r="182" spans="1:7">
      <c r="E182" s="146"/>
    </row>
    <row r="183" spans="1:7">
      <c r="E183" s="146"/>
    </row>
    <row r="184" spans="1:7">
      <c r="A184" s="193"/>
      <c r="B184" s="193"/>
    </row>
    <row r="185" spans="1:7">
      <c r="A185" s="192"/>
      <c r="B185" s="192"/>
      <c r="C185" s="195"/>
      <c r="D185" s="195"/>
      <c r="E185" s="196"/>
      <c r="F185" s="195"/>
      <c r="G185" s="197"/>
    </row>
    <row r="186" spans="1:7">
      <c r="A186" s="198"/>
      <c r="B186" s="198"/>
      <c r="C186" s="192"/>
      <c r="D186" s="192"/>
      <c r="E186" s="199"/>
      <c r="F186" s="192"/>
      <c r="G186" s="192"/>
    </row>
    <row r="187" spans="1:7">
      <c r="A187" s="192"/>
      <c r="B187" s="192"/>
      <c r="C187" s="192"/>
      <c r="D187" s="192"/>
      <c r="E187" s="199"/>
      <c r="F187" s="192"/>
      <c r="G187" s="192"/>
    </row>
    <row r="188" spans="1:7">
      <c r="A188" s="192"/>
      <c r="B188" s="192"/>
      <c r="C188" s="192"/>
      <c r="D188" s="192"/>
      <c r="E188" s="199"/>
      <c r="F188" s="192"/>
      <c r="G188" s="192"/>
    </row>
    <row r="189" spans="1:7">
      <c r="A189" s="192"/>
      <c r="B189" s="192"/>
      <c r="C189" s="192"/>
      <c r="D189" s="192"/>
      <c r="E189" s="199"/>
      <c r="F189" s="192"/>
      <c r="G189" s="192"/>
    </row>
    <row r="190" spans="1:7">
      <c r="A190" s="192"/>
      <c r="B190" s="192"/>
      <c r="C190" s="192"/>
      <c r="D190" s="192"/>
      <c r="E190" s="199"/>
      <c r="F190" s="192"/>
      <c r="G190" s="192"/>
    </row>
    <row r="191" spans="1:7">
      <c r="A191" s="192"/>
      <c r="B191" s="192"/>
      <c r="C191" s="192"/>
      <c r="D191" s="192"/>
      <c r="E191" s="199"/>
      <c r="F191" s="192"/>
      <c r="G191" s="192"/>
    </row>
    <row r="192" spans="1:7">
      <c r="A192" s="192"/>
      <c r="B192" s="192"/>
      <c r="C192" s="192"/>
      <c r="D192" s="192"/>
      <c r="E192" s="199"/>
      <c r="F192" s="192"/>
      <c r="G192" s="192"/>
    </row>
    <row r="193" spans="1:7">
      <c r="A193" s="192"/>
      <c r="B193" s="192"/>
      <c r="C193" s="192"/>
      <c r="D193" s="192"/>
      <c r="E193" s="199"/>
      <c r="F193" s="192"/>
      <c r="G193" s="192"/>
    </row>
    <row r="194" spans="1:7">
      <c r="A194" s="192"/>
      <c r="B194" s="192"/>
      <c r="C194" s="192"/>
      <c r="D194" s="192"/>
      <c r="E194" s="199"/>
      <c r="F194" s="192"/>
      <c r="G194" s="192"/>
    </row>
    <row r="195" spans="1:7">
      <c r="A195" s="192"/>
      <c r="B195" s="192"/>
      <c r="C195" s="192"/>
      <c r="D195" s="192"/>
      <c r="E195" s="199"/>
      <c r="F195" s="192"/>
      <c r="G195" s="192"/>
    </row>
    <row r="196" spans="1:7">
      <c r="A196" s="192"/>
      <c r="B196" s="192"/>
      <c r="C196" s="192"/>
      <c r="D196" s="192"/>
      <c r="E196" s="199"/>
      <c r="F196" s="192"/>
      <c r="G196" s="192"/>
    </row>
    <row r="197" spans="1:7">
      <c r="A197" s="192"/>
      <c r="B197" s="192"/>
      <c r="C197" s="192"/>
      <c r="D197" s="192"/>
      <c r="E197" s="199"/>
      <c r="F197" s="192"/>
      <c r="G197" s="192"/>
    </row>
    <row r="198" spans="1:7">
      <c r="A198" s="192"/>
      <c r="B198" s="192"/>
      <c r="C198" s="192"/>
      <c r="D198" s="192"/>
      <c r="E198" s="199"/>
      <c r="F198" s="192"/>
      <c r="G198" s="192"/>
    </row>
  </sheetData>
  <mergeCells count="51">
    <mergeCell ref="C14:D14"/>
    <mergeCell ref="C26:D26"/>
    <mergeCell ref="C27:D27"/>
    <mergeCell ref="C28:D28"/>
    <mergeCell ref="A1:G1"/>
    <mergeCell ref="A3:B3"/>
    <mergeCell ref="A4:B4"/>
    <mergeCell ref="E4:G4"/>
    <mergeCell ref="C9:D9"/>
    <mergeCell ref="C11:D11"/>
    <mergeCell ref="C12:D12"/>
    <mergeCell ref="C18:D18"/>
    <mergeCell ref="C19:D19"/>
    <mergeCell ref="C20:D20"/>
    <mergeCell ref="C22:D22"/>
    <mergeCell ref="C24:D24"/>
    <mergeCell ref="C39:D39"/>
    <mergeCell ref="C29:D29"/>
    <mergeCell ref="C31:D31"/>
    <mergeCell ref="C33:D33"/>
    <mergeCell ref="C35:D35"/>
    <mergeCell ref="C73:D73"/>
    <mergeCell ref="C75:D75"/>
    <mergeCell ref="C57:D57"/>
    <mergeCell ref="C43:D43"/>
    <mergeCell ref="C47:D47"/>
    <mergeCell ref="C49:D49"/>
    <mergeCell ref="C51:D51"/>
    <mergeCell ref="C53:D53"/>
    <mergeCell ref="C61:D61"/>
    <mergeCell ref="C63:D63"/>
    <mergeCell ref="C65:D65"/>
    <mergeCell ref="C67:D67"/>
    <mergeCell ref="C69:D69"/>
    <mergeCell ref="C71:D71"/>
    <mergeCell ref="C88:D88"/>
    <mergeCell ref="C90:D90"/>
    <mergeCell ref="C92:D92"/>
    <mergeCell ref="C94:D94"/>
    <mergeCell ref="C95:D95"/>
    <mergeCell ref="C97:D97"/>
    <mergeCell ref="C121:D121"/>
    <mergeCell ref="C123:D123"/>
    <mergeCell ref="C124:D124"/>
    <mergeCell ref="C117:D117"/>
    <mergeCell ref="C102:D102"/>
    <mergeCell ref="C104:D104"/>
    <mergeCell ref="C106:D106"/>
    <mergeCell ref="C108:D108"/>
    <mergeCell ref="C110:D110"/>
    <mergeCell ref="C112:D112"/>
  </mergeCells>
  <phoneticPr fontId="0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Helena</cp:lastModifiedBy>
  <dcterms:created xsi:type="dcterms:W3CDTF">2013-05-31T07:56:09Z</dcterms:created>
  <dcterms:modified xsi:type="dcterms:W3CDTF">2014-05-17T17:33:03Z</dcterms:modified>
</cp:coreProperties>
</file>